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_總務處\110學年度總務處\00.家長會\01.家長會財報\"/>
    </mc:Choice>
  </mc:AlternateContent>
  <bookViews>
    <workbookView xWindow="0" yWindow="0" windowWidth="20490" windowHeight="7605" activeTab="1"/>
  </bookViews>
  <sheets>
    <sheet name="封面" sheetId="1" r:id="rId1"/>
    <sheet name="一般帳戶" sheetId="2" r:id="rId2"/>
    <sheet name="基金帳戶" sheetId="3" r:id="rId3"/>
  </sheets>
  <externalReferences>
    <externalReference r:id="rId4"/>
    <externalReference r:id="rId5"/>
  </externalReferences>
  <definedNames>
    <definedName name="_xlnm._FilterDatabase" localSheetId="1" hidden="1">一般帳戶!$A$5:$I$69</definedName>
    <definedName name="_xlnm.Print_Area" localSheetId="0">封面!$A$1:$G$3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D107" i="3"/>
  <c r="G106" i="3" s="1"/>
  <c r="B106" i="3"/>
  <c r="G104" i="3"/>
  <c r="D104" i="3"/>
  <c r="B104" i="3"/>
  <c r="B103" i="3"/>
  <c r="B102" i="3"/>
  <c r="D95" i="3"/>
  <c r="B95" i="3"/>
  <c r="D94" i="3"/>
  <c r="B94" i="3"/>
  <c r="D93" i="3"/>
  <c r="B93" i="3"/>
  <c r="D92" i="3"/>
  <c r="B92" i="3"/>
  <c r="B91" i="3"/>
  <c r="F80" i="3"/>
  <c r="E78" i="3"/>
  <c r="D78" i="3"/>
  <c r="C78" i="3"/>
  <c r="B78" i="3"/>
  <c r="E77" i="3"/>
  <c r="D77" i="3"/>
  <c r="C77" i="3"/>
  <c r="B77" i="3"/>
  <c r="D76" i="3"/>
  <c r="C76" i="3"/>
  <c r="B76" i="3"/>
  <c r="E75" i="3"/>
  <c r="D75" i="3"/>
  <c r="C75" i="3"/>
  <c r="B75" i="3"/>
  <c r="E74" i="3"/>
  <c r="E80" i="3" s="1"/>
  <c r="G80" i="3" s="1"/>
  <c r="D74" i="3"/>
  <c r="C74" i="3"/>
  <c r="B74" i="3"/>
  <c r="E73" i="3"/>
  <c r="D73" i="3"/>
  <c r="C73" i="3"/>
  <c r="B73" i="3"/>
  <c r="D71" i="3"/>
  <c r="C71" i="3"/>
  <c r="B71" i="3"/>
  <c r="G70" i="3"/>
  <c r="G71" i="3" s="1"/>
  <c r="G72" i="3" s="1"/>
  <c r="G73" i="3" s="1"/>
  <c r="G74" i="3" s="1"/>
  <c r="G75" i="3" s="1"/>
  <c r="G76" i="3" s="1"/>
  <c r="G77" i="3" s="1"/>
  <c r="G78" i="3" s="1"/>
  <c r="G8" i="3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D101" i="2"/>
  <c r="D99" i="2"/>
  <c r="D96" i="2"/>
  <c r="B96" i="2"/>
  <c r="D85" i="2"/>
  <c r="D83" i="2"/>
  <c r="F68" i="2"/>
  <c r="D68" i="2"/>
  <c r="C68" i="2"/>
  <c r="B68" i="2"/>
  <c r="F67" i="2"/>
  <c r="D67" i="2"/>
  <c r="C67" i="2"/>
  <c r="B67" i="2"/>
  <c r="F66" i="2"/>
  <c r="D66" i="2"/>
  <c r="C66" i="2"/>
  <c r="B66" i="2"/>
  <c r="F65" i="2"/>
  <c r="D65" i="2"/>
  <c r="C65" i="2"/>
  <c r="B65" i="2"/>
  <c r="F64" i="2"/>
  <c r="D81" i="2" s="1"/>
  <c r="D64" i="2"/>
  <c r="C64" i="2"/>
  <c r="B64" i="2"/>
  <c r="E61" i="2"/>
  <c r="D61" i="2"/>
  <c r="C61" i="2"/>
  <c r="B61" i="2"/>
  <c r="E60" i="2"/>
  <c r="H64" i="2" s="1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F53" i="2"/>
  <c r="L49" i="2" s="1"/>
  <c r="D53" i="2"/>
  <c r="C53" i="2"/>
  <c r="B53" i="2"/>
  <c r="F52" i="2"/>
  <c r="H55" i="2" s="1"/>
  <c r="D52" i="2"/>
  <c r="C52" i="2"/>
  <c r="B52" i="2"/>
  <c r="L44" i="2"/>
  <c r="F44" i="2"/>
  <c r="D84" i="2" s="1"/>
  <c r="D44" i="2"/>
  <c r="C44" i="2"/>
  <c r="B44" i="2"/>
  <c r="F43" i="2"/>
  <c r="D43" i="2"/>
  <c r="C43" i="2"/>
  <c r="B43" i="2"/>
  <c r="F42" i="2"/>
  <c r="D42" i="2"/>
  <c r="C42" i="2"/>
  <c r="B42" i="2"/>
  <c r="F41" i="2"/>
  <c r="D80" i="2" s="1"/>
  <c r="D41" i="2"/>
  <c r="C41" i="2"/>
  <c r="B41" i="2"/>
  <c r="E40" i="2"/>
  <c r="D98" i="2" s="1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F35" i="2"/>
  <c r="D87" i="2" s="1"/>
  <c r="D35" i="2"/>
  <c r="C35" i="2"/>
  <c r="B87" i="2" s="1"/>
  <c r="B35" i="2"/>
  <c r="F34" i="2"/>
  <c r="D34" i="2"/>
  <c r="C34" i="2"/>
  <c r="B34" i="2"/>
  <c r="F33" i="2"/>
  <c r="D33" i="2"/>
  <c r="C33" i="2"/>
  <c r="B33" i="2"/>
  <c r="F32" i="2"/>
  <c r="D32" i="2"/>
  <c r="C32" i="2"/>
  <c r="B32" i="2"/>
  <c r="F31" i="2"/>
  <c r="D31" i="2"/>
  <c r="C31" i="2"/>
  <c r="B31" i="2"/>
  <c r="F30" i="2"/>
  <c r="D30" i="2"/>
  <c r="C30" i="2"/>
  <c r="B30" i="2"/>
  <c r="F29" i="2"/>
  <c r="D29" i="2"/>
  <c r="C29" i="2"/>
  <c r="B29" i="2"/>
  <c r="F28" i="2"/>
  <c r="D28" i="2"/>
  <c r="C28" i="2"/>
  <c r="B28" i="2"/>
  <c r="F27" i="2"/>
  <c r="D27" i="2"/>
  <c r="C27" i="2"/>
  <c r="B27" i="2"/>
  <c r="F26" i="2"/>
  <c r="D26" i="2"/>
  <c r="C26" i="2"/>
  <c r="B26" i="2"/>
  <c r="F25" i="2"/>
  <c r="D25" i="2"/>
  <c r="C25" i="2"/>
  <c r="B25" i="2"/>
  <c r="F24" i="2"/>
  <c r="D24" i="2"/>
  <c r="C24" i="2"/>
  <c r="B24" i="2"/>
  <c r="F23" i="2"/>
  <c r="D23" i="2"/>
  <c r="C23" i="2"/>
  <c r="B23" i="2"/>
  <c r="F22" i="2"/>
  <c r="D22" i="2"/>
  <c r="C22" i="2"/>
  <c r="B22" i="2"/>
  <c r="F21" i="2"/>
  <c r="D21" i="2"/>
  <c r="C21" i="2"/>
  <c r="B21" i="2"/>
  <c r="F20" i="2"/>
  <c r="D20" i="2"/>
  <c r="C20" i="2"/>
  <c r="B20" i="2"/>
  <c r="F19" i="2"/>
  <c r="D19" i="2"/>
  <c r="C19" i="2"/>
  <c r="B19" i="2"/>
  <c r="F18" i="2"/>
  <c r="D18" i="2"/>
  <c r="C18" i="2"/>
  <c r="B18" i="2"/>
  <c r="F17" i="2"/>
  <c r="D17" i="2"/>
  <c r="C17" i="2"/>
  <c r="B17" i="2"/>
  <c r="F16" i="2"/>
  <c r="D16" i="2"/>
  <c r="C16" i="2"/>
  <c r="B16" i="2"/>
  <c r="E15" i="2"/>
  <c r="D100" i="2" s="1"/>
  <c r="D15" i="2"/>
  <c r="C15" i="2"/>
  <c r="B15" i="2"/>
  <c r="E14" i="2"/>
  <c r="D14" i="2"/>
  <c r="C14" i="2"/>
  <c r="B14" i="2"/>
  <c r="E13" i="2"/>
  <c r="D13" i="2"/>
  <c r="C13" i="2"/>
  <c r="B13" i="2"/>
  <c r="D12" i="2"/>
  <c r="C12" i="2"/>
  <c r="B12" i="2"/>
  <c r="F11" i="2"/>
  <c r="D11" i="2"/>
  <c r="C11" i="2"/>
  <c r="B11" i="2"/>
  <c r="F10" i="2"/>
  <c r="D10" i="2"/>
  <c r="C10" i="2"/>
  <c r="B10" i="2"/>
  <c r="F9" i="2"/>
  <c r="D9" i="2"/>
  <c r="C9" i="2"/>
  <c r="B9" i="2"/>
  <c r="F8" i="2"/>
  <c r="D86" i="2" s="1"/>
  <c r="D8" i="2"/>
  <c r="C8" i="2"/>
  <c r="B86" i="2" s="1"/>
  <c r="B8" i="2"/>
  <c r="G7" i="2"/>
  <c r="G8" i="2" s="1"/>
  <c r="G9" i="2" s="1"/>
  <c r="G10" i="2" s="1"/>
  <c r="G11" i="2" s="1"/>
  <c r="G12" i="2" s="1"/>
  <c r="D7" i="2"/>
  <c r="C7" i="2"/>
  <c r="B7" i="2"/>
  <c r="A3" i="2"/>
  <c r="A95" i="2" s="1"/>
  <c r="G13" i="2" l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8" i="2" s="1"/>
  <c r="G32" i="2" s="1"/>
  <c r="G33" i="2" s="1"/>
  <c r="G31" i="2" s="1"/>
  <c r="G29" i="2" s="1"/>
  <c r="G26" i="2" s="1"/>
  <c r="G27" i="2" s="1"/>
  <c r="G30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D79" i="2"/>
  <c r="E70" i="2"/>
  <c r="D97" i="2"/>
  <c r="D103" i="2" s="1"/>
  <c r="G98" i="2" s="1"/>
  <c r="H25" i="2"/>
  <c r="F70" i="2"/>
  <c r="L53" i="2"/>
  <c r="D96" i="3"/>
  <c r="G103" i="3"/>
  <c r="G105" i="3"/>
  <c r="D78" i="2"/>
  <c r="G70" i="2" l="1"/>
  <c r="G97" i="2"/>
  <c r="G100" i="2"/>
  <c r="G99" i="2"/>
  <c r="G95" i="3"/>
  <c r="G92" i="3"/>
  <c r="D89" i="2"/>
  <c r="G78" i="2" s="1"/>
  <c r="G93" i="3"/>
  <c r="G94" i="3"/>
  <c r="G107" i="3"/>
  <c r="G101" i="2"/>
  <c r="G103" i="2" l="1"/>
  <c r="G85" i="2"/>
  <c r="G83" i="2"/>
  <c r="G82" i="2"/>
  <c r="G84" i="2"/>
  <c r="G80" i="2"/>
  <c r="G81" i="2"/>
  <c r="G79" i="2"/>
  <c r="G86" i="2"/>
  <c r="G87" i="2"/>
  <c r="G96" i="3"/>
  <c r="G89" i="2" l="1"/>
</calcChain>
</file>

<file path=xl/sharedStrings.xml><?xml version="1.0" encoding="utf-8"?>
<sst xmlns="http://schemas.openxmlformats.org/spreadsheetml/2006/main" count="440" uniqueCount="267">
  <si>
    <t>新竹市立新科國民中學學生家長會</t>
    <phoneticPr fontId="5" type="noConversion"/>
  </si>
  <si>
    <t>110年度財務帳冊</t>
    <phoneticPr fontId="5" type="noConversion"/>
  </si>
  <si>
    <t>110年08月01日至111年7月31日</t>
    <phoneticPr fontId="5" type="noConversion"/>
  </si>
  <si>
    <t>留言版</t>
    <phoneticPr fontId="5" type="noConversion"/>
  </si>
  <si>
    <t>新竹市立新科國民中學學生家長會</t>
    <phoneticPr fontId="5" type="noConversion"/>
  </si>
  <si>
    <t>2100-01-0021198-4</t>
    <phoneticPr fontId="4" type="noConversion"/>
  </si>
  <si>
    <t>現金收支表(一般帳戶#673-1)</t>
    <phoneticPr fontId="5" type="noConversion"/>
  </si>
  <si>
    <t>存摺日期</t>
    <phoneticPr fontId="5" type="noConversion"/>
  </si>
  <si>
    <t>傳票編號</t>
    <phoneticPr fontId="5" type="noConversion"/>
  </si>
  <si>
    <t>會計科目</t>
    <phoneticPr fontId="5" type="noConversion"/>
  </si>
  <si>
    <t>摘  要  說  明</t>
    <phoneticPr fontId="5" type="noConversion"/>
  </si>
  <si>
    <t>收入金額</t>
    <phoneticPr fontId="5" type="noConversion"/>
  </si>
  <si>
    <t>支出金額</t>
    <phoneticPr fontId="5" type="noConversion"/>
  </si>
  <si>
    <t>結 餘</t>
    <phoneticPr fontId="5" type="noConversion"/>
  </si>
  <si>
    <t>小計</t>
    <phoneticPr fontId="5" type="noConversion"/>
  </si>
  <si>
    <t>使用單位</t>
    <phoneticPr fontId="5" type="noConversion"/>
  </si>
  <si>
    <t>1100817</t>
  </si>
  <si>
    <t>期初餘額(109學年度結餘款)</t>
    <phoneticPr fontId="5" type="noConversion"/>
  </si>
  <si>
    <t xml:space="preserve"> </t>
    <phoneticPr fontId="5" type="noConversion"/>
  </si>
  <si>
    <t>1100804</t>
    <phoneticPr fontId="5" type="noConversion"/>
  </si>
  <si>
    <t>1100817</t>
    <phoneticPr fontId="5" type="noConversion"/>
  </si>
  <si>
    <t>家長會</t>
    <phoneticPr fontId="5" type="noConversion"/>
  </si>
  <si>
    <t>1100911</t>
    <phoneticPr fontId="5" type="noConversion"/>
  </si>
  <si>
    <t>校務</t>
    <phoneticPr fontId="4" type="noConversion"/>
  </si>
  <si>
    <t>1101021</t>
    <phoneticPr fontId="4" type="noConversion"/>
  </si>
  <si>
    <t>雙語</t>
    <phoneticPr fontId="4" type="noConversion"/>
  </si>
  <si>
    <t>1101111</t>
    <phoneticPr fontId="4" type="noConversion"/>
  </si>
  <si>
    <t xml:space="preserve"> </t>
    <phoneticPr fontId="4" type="noConversion"/>
  </si>
  <si>
    <t>1101117</t>
    <phoneticPr fontId="4" type="noConversion"/>
  </si>
  <si>
    <t>1101125</t>
    <phoneticPr fontId="4" type="noConversion"/>
  </si>
  <si>
    <t>學務處</t>
    <phoneticPr fontId="4" type="noConversion"/>
  </si>
  <si>
    <t>學務處</t>
    <phoneticPr fontId="4" type="noConversion"/>
  </si>
  <si>
    <t>學務處</t>
    <phoneticPr fontId="4" type="noConversion"/>
  </si>
  <si>
    <t>1101125</t>
    <phoneticPr fontId="4" type="noConversion"/>
  </si>
  <si>
    <t>學務處</t>
    <phoneticPr fontId="4" type="noConversion"/>
  </si>
  <si>
    <t>1101125</t>
    <phoneticPr fontId="4" type="noConversion"/>
  </si>
  <si>
    <t>學務處</t>
    <phoneticPr fontId="4" type="noConversion"/>
  </si>
  <si>
    <t>退回30000</t>
    <phoneticPr fontId="4" type="noConversion"/>
  </si>
  <si>
    <t>學務處</t>
    <phoneticPr fontId="4" type="noConversion"/>
  </si>
  <si>
    <t>1101125</t>
    <phoneticPr fontId="4" type="noConversion"/>
  </si>
  <si>
    <t xml:space="preserve"> </t>
    <phoneticPr fontId="4" type="noConversion"/>
  </si>
  <si>
    <t>1101208</t>
    <phoneticPr fontId="4" type="noConversion"/>
  </si>
  <si>
    <t>1101209</t>
    <phoneticPr fontId="4" type="noConversion"/>
  </si>
  <si>
    <t>1101210</t>
    <phoneticPr fontId="4" type="noConversion"/>
  </si>
  <si>
    <t>校務</t>
    <phoneticPr fontId="4" type="noConversion"/>
  </si>
  <si>
    <t>1101213</t>
    <phoneticPr fontId="4" type="noConversion"/>
  </si>
  <si>
    <t>1101210</t>
    <phoneticPr fontId="4" type="noConversion"/>
  </si>
  <si>
    <t>1101221</t>
    <phoneticPr fontId="4" type="noConversion"/>
  </si>
  <si>
    <t>1110106</t>
    <phoneticPr fontId="4" type="noConversion"/>
  </si>
  <si>
    <t>校長</t>
    <phoneticPr fontId="4" type="noConversion"/>
  </si>
  <si>
    <t>1110119</t>
    <phoneticPr fontId="4" type="noConversion"/>
  </si>
  <si>
    <t>110學年度</t>
    <phoneticPr fontId="4" type="noConversion"/>
  </si>
  <si>
    <t>捐款指定用途專款專用109剩餘款</t>
    <phoneticPr fontId="4" type="noConversion"/>
  </si>
  <si>
    <t>1110120</t>
    <phoneticPr fontId="4" type="noConversion"/>
  </si>
  <si>
    <t>總務</t>
    <phoneticPr fontId="4" type="noConversion"/>
  </si>
  <si>
    <t>校長專戶</t>
  </si>
  <si>
    <t>1110302</t>
    <phoneticPr fontId="4" type="noConversion"/>
  </si>
  <si>
    <t>校務</t>
    <phoneticPr fontId="4" type="noConversion"/>
  </si>
  <si>
    <t>Cool課程(非酷課程)</t>
  </si>
  <si>
    <t>1110302</t>
    <phoneticPr fontId="4" type="noConversion"/>
  </si>
  <si>
    <t>學務處</t>
    <phoneticPr fontId="4" type="noConversion"/>
  </si>
  <si>
    <t>國際教育</t>
  </si>
  <si>
    <t>1110311</t>
    <phoneticPr fontId="4" type="noConversion"/>
  </si>
  <si>
    <t>聘請裁判</t>
  </si>
  <si>
    <t>黑板維修</t>
  </si>
  <si>
    <t>太鼓社</t>
  </si>
  <si>
    <t>111.2  已使用</t>
    <phoneticPr fontId="4" type="noConversion"/>
  </si>
  <si>
    <t>班級教室設備維護修繕</t>
  </si>
  <si>
    <t>1110311</t>
    <phoneticPr fontId="4" type="noConversion"/>
  </si>
  <si>
    <t>九年級升學事務</t>
  </si>
  <si>
    <t>1110311</t>
    <phoneticPr fontId="4" type="noConversion"/>
  </si>
  <si>
    <t>九年級畢典</t>
    <phoneticPr fontId="4" type="noConversion"/>
  </si>
  <si>
    <t>1110311</t>
    <phoneticPr fontId="4" type="noConversion"/>
  </si>
  <si>
    <t>小計</t>
  </si>
  <si>
    <t>1110324</t>
    <phoneticPr fontId="4" type="noConversion"/>
  </si>
  <si>
    <t>教務處</t>
    <phoneticPr fontId="4" type="noConversion"/>
  </si>
  <si>
    <t>複   審：</t>
    <phoneticPr fontId="5" type="noConversion"/>
  </si>
  <si>
    <t>初   審：</t>
    <phoneticPr fontId="5" type="noConversion"/>
  </si>
  <si>
    <t xml:space="preserve">製  表： </t>
    <phoneticPr fontId="5" type="noConversion"/>
  </si>
  <si>
    <t>現金用途彙總表(一般帳戶#673-1)</t>
    <phoneticPr fontId="5" type="noConversion"/>
  </si>
  <si>
    <t>109年08月01日至110年7月31日</t>
  </si>
  <si>
    <t>使用單位</t>
  </si>
  <si>
    <t>支出小計</t>
    <phoneticPr fontId="5" type="noConversion"/>
  </si>
  <si>
    <t>使用百分比</t>
    <phoneticPr fontId="5" type="noConversion"/>
  </si>
  <si>
    <t>家長會</t>
  </si>
  <si>
    <t>校務</t>
    <phoneticPr fontId="5" type="noConversion"/>
  </si>
  <si>
    <t>校長</t>
    <phoneticPr fontId="4" type="noConversion"/>
  </si>
  <si>
    <t xml:space="preserve">教務處 </t>
    <phoneticPr fontId="5" type="noConversion"/>
  </si>
  <si>
    <t>輔導處</t>
    <phoneticPr fontId="5" type="noConversion"/>
  </si>
  <si>
    <t>學務處</t>
    <phoneticPr fontId="5" type="noConversion"/>
  </si>
  <si>
    <t>總務處</t>
    <phoneticPr fontId="5" type="noConversion"/>
  </si>
  <si>
    <t>雙語</t>
  </si>
  <si>
    <t xml:space="preserve"> </t>
    <phoneticPr fontId="4" type="noConversion"/>
  </si>
  <si>
    <t>使用總計金額</t>
  </si>
  <si>
    <t>複   審：</t>
    <phoneticPr fontId="5" type="noConversion"/>
  </si>
  <si>
    <t>初   審：</t>
    <phoneticPr fontId="5" type="noConversion"/>
  </si>
  <si>
    <t>新竹市立新科國民中學學生家長會</t>
    <phoneticPr fontId="5" type="noConversion"/>
  </si>
  <si>
    <t>現金來源彙總表(一般帳戶#673-1)</t>
    <phoneticPr fontId="5" type="noConversion"/>
  </si>
  <si>
    <t>使用百分比</t>
    <phoneticPr fontId="4" type="noConversion"/>
  </si>
  <si>
    <t>捐款收入</t>
    <phoneticPr fontId="5" type="noConversion"/>
  </si>
  <si>
    <t>利息收入</t>
    <phoneticPr fontId="4" type="noConversion"/>
  </si>
  <si>
    <t>轉帳收入</t>
    <phoneticPr fontId="4" type="noConversion"/>
  </si>
  <si>
    <t>家長會費收入</t>
    <phoneticPr fontId="4" type="noConversion"/>
  </si>
  <si>
    <t>校慶活動費退回</t>
  </si>
  <si>
    <t>現金流入金額</t>
    <phoneticPr fontId="5" type="noConversion"/>
  </si>
  <si>
    <t xml:space="preserve">製  表： </t>
    <phoneticPr fontId="5" type="noConversion"/>
  </si>
  <si>
    <t>基金帳戶#672-0存摺資料</t>
    <phoneticPr fontId="5" type="noConversion"/>
  </si>
  <si>
    <t>2100-10-0020672-0</t>
    <phoneticPr fontId="4" type="noConversion"/>
  </si>
  <si>
    <t>現金收支表(基金帳戶#672-0)</t>
    <phoneticPr fontId="5" type="noConversion"/>
  </si>
  <si>
    <t>94年11月04日至111年7月31日</t>
    <phoneticPr fontId="5" type="noConversion"/>
  </si>
  <si>
    <t>2100-10-002672-0新開戶</t>
    <phoneticPr fontId="5" type="noConversion"/>
  </si>
  <si>
    <t>捐贈收入</t>
    <phoneticPr fontId="5" type="noConversion"/>
  </si>
  <si>
    <t>現金存款</t>
    <phoneticPr fontId="5" type="noConversion"/>
  </si>
  <si>
    <t>捐贈收入</t>
  </si>
  <si>
    <t>利息收入</t>
    <phoneticPr fontId="5" type="noConversion"/>
  </si>
  <si>
    <t>存款息</t>
    <phoneticPr fontId="5" type="noConversion"/>
  </si>
  <si>
    <t>家長會會費收入</t>
    <phoneticPr fontId="5" type="noConversion"/>
  </si>
  <si>
    <t>現金存款</t>
    <phoneticPr fontId="5" type="noConversion"/>
  </si>
  <si>
    <t>94學年度上學期</t>
    <phoneticPr fontId="5" type="noConversion"/>
  </si>
  <si>
    <t>票據存入(託收票00324501)</t>
    <phoneticPr fontId="5" type="noConversion"/>
  </si>
  <si>
    <t>94學年度下學期</t>
    <phoneticPr fontId="5" type="noConversion"/>
  </si>
  <si>
    <t>票據存入(託收票00324545)</t>
    <phoneticPr fontId="5" type="noConversion"/>
  </si>
  <si>
    <t>95學年度上學期</t>
    <phoneticPr fontId="5" type="noConversion"/>
  </si>
  <si>
    <t>票據存入(託收票00324585)</t>
    <phoneticPr fontId="5" type="noConversion"/>
  </si>
  <si>
    <t>95學年度下學期</t>
    <phoneticPr fontId="5" type="noConversion"/>
  </si>
  <si>
    <t>家長會會費收入</t>
    <phoneticPr fontId="5" type="noConversion"/>
  </si>
  <si>
    <t>票據存入(託收票01173022)</t>
    <phoneticPr fontId="5" type="noConversion"/>
  </si>
  <si>
    <t>96學年度上學期</t>
    <phoneticPr fontId="5" type="noConversion"/>
  </si>
  <si>
    <t>利息收入</t>
    <phoneticPr fontId="5" type="noConversion"/>
  </si>
  <si>
    <t>存款息</t>
    <phoneticPr fontId="5" type="noConversion"/>
  </si>
  <si>
    <t>轉帳支取(#673-1)</t>
    <phoneticPr fontId="5" type="noConversion"/>
  </si>
  <si>
    <t>票據存入(託收票01173094)</t>
    <phoneticPr fontId="5" type="noConversion"/>
  </si>
  <si>
    <t>96學年度下學期</t>
    <phoneticPr fontId="5" type="noConversion"/>
  </si>
  <si>
    <t>票據存入(託收票00710291)</t>
    <phoneticPr fontId="5" type="noConversion"/>
  </si>
  <si>
    <t>97學年度上學期</t>
    <phoneticPr fontId="5" type="noConversion"/>
  </si>
  <si>
    <t>轉帳存入(#673-1)</t>
    <phoneticPr fontId="5" type="noConversion"/>
  </si>
  <si>
    <t>97學年度下學期</t>
    <phoneticPr fontId="5" type="noConversion"/>
  </si>
  <si>
    <t>98學年度上學期</t>
    <phoneticPr fontId="5" type="noConversion"/>
  </si>
  <si>
    <t>98學年度下學期</t>
    <phoneticPr fontId="5" type="noConversion"/>
  </si>
  <si>
    <t>現金取款</t>
    <phoneticPr fontId="5" type="noConversion"/>
  </si>
  <si>
    <t>學校代收學生家長會會費</t>
  </si>
  <si>
    <t>99學年度上學期</t>
    <phoneticPr fontId="5" type="noConversion"/>
  </si>
  <si>
    <t>98(下)市府補助家長費</t>
    <phoneticPr fontId="5" type="noConversion"/>
  </si>
  <si>
    <t>99學年度下學期</t>
    <phoneticPr fontId="5" type="noConversion"/>
  </si>
  <si>
    <t>轉帳支取(#673-1)</t>
  </si>
  <si>
    <t>100學年度上學期</t>
    <phoneticPr fontId="5" type="noConversion"/>
  </si>
  <si>
    <t>100學年度下學期</t>
    <phoneticPr fontId="5" type="noConversion"/>
  </si>
  <si>
    <t>101學年度上學期</t>
    <phoneticPr fontId="5" type="noConversion"/>
  </si>
  <si>
    <t>101學年度下學期</t>
    <phoneticPr fontId="5" type="noConversion"/>
  </si>
  <si>
    <t>102-12022</t>
    <phoneticPr fontId="5" type="noConversion"/>
  </si>
  <si>
    <t>102學年度上學期</t>
    <phoneticPr fontId="5" type="noConversion"/>
  </si>
  <si>
    <t>102學年度下學期</t>
    <phoneticPr fontId="5" type="noConversion"/>
  </si>
  <si>
    <t>1031113</t>
    <phoneticPr fontId="5" type="noConversion"/>
  </si>
  <si>
    <t>103-11001</t>
    <phoneticPr fontId="5" type="noConversion"/>
  </si>
  <si>
    <t>家長會會費收入</t>
  </si>
  <si>
    <t>票據存入(託收MB3045354)</t>
    <phoneticPr fontId="5" type="noConversion"/>
  </si>
  <si>
    <t>103學年度上學期</t>
    <phoneticPr fontId="5" type="noConversion"/>
  </si>
  <si>
    <t>1031221</t>
    <phoneticPr fontId="5" type="noConversion"/>
  </si>
  <si>
    <t>103-12017</t>
    <phoneticPr fontId="5" type="noConversion"/>
  </si>
  <si>
    <t>利息收入</t>
  </si>
  <si>
    <t>1040508</t>
    <phoneticPr fontId="5" type="noConversion"/>
  </si>
  <si>
    <t>103-05001</t>
    <phoneticPr fontId="5" type="noConversion"/>
  </si>
  <si>
    <t>票據存入(託收MB3056359)</t>
    <phoneticPr fontId="5" type="noConversion"/>
  </si>
  <si>
    <t>103學年度下學期</t>
    <phoneticPr fontId="5" type="noConversion"/>
  </si>
  <si>
    <t>1040621</t>
    <phoneticPr fontId="5" type="noConversion"/>
  </si>
  <si>
    <t>103-06008</t>
    <phoneticPr fontId="5" type="noConversion"/>
  </si>
  <si>
    <t>存款息</t>
  </si>
  <si>
    <t>1041125</t>
  </si>
  <si>
    <t>104-11014</t>
    <phoneticPr fontId="5" type="noConversion"/>
  </si>
  <si>
    <t>轉帳存入(#673-1)</t>
  </si>
  <si>
    <t>104學年度上學期</t>
  </si>
  <si>
    <t>1041221</t>
    <phoneticPr fontId="5" type="noConversion"/>
  </si>
  <si>
    <t>105-01003</t>
    <phoneticPr fontId="5" type="noConversion"/>
  </si>
  <si>
    <t>1050415</t>
    <phoneticPr fontId="5" type="noConversion"/>
  </si>
  <si>
    <t>105-04013</t>
    <phoneticPr fontId="5" type="noConversion"/>
  </si>
  <si>
    <t>票據存入(託收MB3195408)</t>
    <phoneticPr fontId="5" type="noConversion"/>
  </si>
  <si>
    <t>104學年度下學期</t>
    <phoneticPr fontId="5" type="noConversion"/>
  </si>
  <si>
    <t>1050621</t>
    <phoneticPr fontId="5" type="noConversion"/>
  </si>
  <si>
    <t>105-06012</t>
    <phoneticPr fontId="5" type="noConversion"/>
  </si>
  <si>
    <t>1051202</t>
    <phoneticPr fontId="5" type="noConversion"/>
  </si>
  <si>
    <t>105-12001</t>
    <phoneticPr fontId="5" type="noConversion"/>
  </si>
  <si>
    <t>票據存入(託收MB7888665)</t>
    <phoneticPr fontId="5" type="noConversion"/>
  </si>
  <si>
    <t>105學年度上學期</t>
    <phoneticPr fontId="5" type="noConversion"/>
  </si>
  <si>
    <t>1051221</t>
    <phoneticPr fontId="5" type="noConversion"/>
  </si>
  <si>
    <t>105-12015</t>
    <phoneticPr fontId="5" type="noConversion"/>
  </si>
  <si>
    <t>1060508</t>
    <phoneticPr fontId="5" type="noConversion"/>
  </si>
  <si>
    <t>105-05001</t>
    <phoneticPr fontId="5" type="noConversion"/>
  </si>
  <si>
    <t>票據存入(託收MB7898870)</t>
    <phoneticPr fontId="5" type="noConversion"/>
  </si>
  <si>
    <t>105學年度下學期</t>
    <phoneticPr fontId="5" type="noConversion"/>
  </si>
  <si>
    <t>1060621</t>
    <phoneticPr fontId="5" type="noConversion"/>
  </si>
  <si>
    <t>106-06017</t>
    <phoneticPr fontId="5" type="noConversion"/>
  </si>
  <si>
    <t>106-12012</t>
    <phoneticPr fontId="5" type="noConversion"/>
  </si>
  <si>
    <t>107-01007</t>
    <phoneticPr fontId="5" type="noConversion"/>
  </si>
  <si>
    <t>轉帳存入(票據存入(託收MB7918238)</t>
    <phoneticPr fontId="5" type="noConversion"/>
  </si>
  <si>
    <t>106學年度上學期</t>
    <phoneticPr fontId="5" type="noConversion"/>
  </si>
  <si>
    <t>106-06007</t>
  </si>
  <si>
    <t>票據存入(託收08378099)</t>
    <phoneticPr fontId="5" type="noConversion"/>
  </si>
  <si>
    <t>106學年度下學期</t>
    <phoneticPr fontId="5" type="noConversion"/>
  </si>
  <si>
    <t>106-06021</t>
    <phoneticPr fontId="5" type="noConversion"/>
  </si>
  <si>
    <t>107-10007</t>
  </si>
  <si>
    <t>票據存入(託收08394810)</t>
  </si>
  <si>
    <t>107學年度上學期</t>
    <phoneticPr fontId="5" type="noConversion"/>
  </si>
  <si>
    <t>107-12004</t>
  </si>
  <si>
    <t>107-04001</t>
  </si>
  <si>
    <t>票據存入(託收08403084)</t>
    <phoneticPr fontId="5" type="noConversion"/>
  </si>
  <si>
    <t>107學年度下學期</t>
    <phoneticPr fontId="5" type="noConversion"/>
  </si>
  <si>
    <t xml:space="preserve"> </t>
    <phoneticPr fontId="5" type="noConversion"/>
  </si>
  <si>
    <t>107-07006</t>
    <phoneticPr fontId="5" type="noConversion"/>
  </si>
  <si>
    <t>107-07003</t>
  </si>
  <si>
    <t>轉定存</t>
  </si>
  <si>
    <t>基金轉定存</t>
  </si>
  <si>
    <t>107-07007</t>
    <phoneticPr fontId="5" type="noConversion"/>
  </si>
  <si>
    <t>票據存入(託收03675803)</t>
    <phoneticPr fontId="5" type="noConversion"/>
  </si>
  <si>
    <t>108學年度上學期</t>
    <phoneticPr fontId="5" type="noConversion"/>
  </si>
  <si>
    <t>108-10016</t>
  </si>
  <si>
    <t>基金轉出</t>
  </si>
  <si>
    <t>基金轉存活期帳戶</t>
  </si>
  <si>
    <t>108-05009</t>
  </si>
  <si>
    <t>108-04002</t>
  </si>
  <si>
    <t>家長會費收入</t>
  </si>
  <si>
    <t>託收票MB3494375</t>
  </si>
  <si>
    <t>108學年度下學期</t>
    <phoneticPr fontId="5" type="noConversion"/>
  </si>
  <si>
    <t>109-12034</t>
  </si>
  <si>
    <t>託收票MB03869478</t>
  </si>
  <si>
    <t>109學年度上學期</t>
    <phoneticPr fontId="5" type="noConversion"/>
  </si>
  <si>
    <t>109學年度下學期</t>
    <phoneticPr fontId="5" type="noConversion"/>
  </si>
  <si>
    <t>109學年度下學期</t>
    <phoneticPr fontId="5" type="noConversion"/>
  </si>
  <si>
    <t>110學年度上學期</t>
    <phoneticPr fontId="5" type="noConversion"/>
  </si>
  <si>
    <t>定期存款明細表</t>
    <phoneticPr fontId="5" type="noConversion"/>
  </si>
  <si>
    <t>定存帳號</t>
    <phoneticPr fontId="4" type="noConversion"/>
  </si>
  <si>
    <t>年利率</t>
    <phoneticPr fontId="4" type="noConversion"/>
  </si>
  <si>
    <t>起存日</t>
    <phoneticPr fontId="4" type="noConversion"/>
  </si>
  <si>
    <t>到期日</t>
    <phoneticPr fontId="4" type="noConversion"/>
  </si>
  <si>
    <t>金額</t>
    <phoneticPr fontId="4" type="noConversion"/>
  </si>
  <si>
    <t>21003000290038</t>
    <phoneticPr fontId="4" type="noConversion"/>
  </si>
  <si>
    <t>110.7.10</t>
    <phoneticPr fontId="4" type="noConversion"/>
  </si>
  <si>
    <t>111.7.10</t>
    <phoneticPr fontId="4" type="noConversion"/>
  </si>
  <si>
    <t>現金來源彙總表(基金帳戶#672-0)</t>
    <phoneticPr fontId="5" type="noConversion"/>
  </si>
  <si>
    <t>現金流入金額</t>
    <phoneticPr fontId="5" type="noConversion"/>
  </si>
  <si>
    <t>複   審：</t>
    <phoneticPr fontId="5" type="noConversion"/>
  </si>
  <si>
    <t xml:space="preserve">製  表： </t>
    <phoneticPr fontId="5" type="noConversion"/>
  </si>
  <si>
    <t>現金用途彙總表(基金帳戶#672-0)</t>
    <phoneticPr fontId="5" type="noConversion"/>
  </si>
  <si>
    <t>轉定存</t>
    <phoneticPr fontId="5" type="noConversion"/>
  </si>
  <si>
    <t>初   審：</t>
    <phoneticPr fontId="5" type="noConversion"/>
  </si>
  <si>
    <t>1110302</t>
  </si>
  <si>
    <t xml:space="preserve">1110221 </t>
  </si>
  <si>
    <t>110-02005</t>
  </si>
  <si>
    <t>代收款_清潔費收入</t>
  </si>
  <si>
    <t>110-2校舍清潔費</t>
  </si>
  <si>
    <t>1110222</t>
  </si>
  <si>
    <t>110-02006</t>
  </si>
  <si>
    <t>1110223</t>
  </si>
  <si>
    <t>110-02007</t>
  </si>
  <si>
    <t>1110224</t>
  </si>
  <si>
    <t>110-02008</t>
  </si>
  <si>
    <t>1110225</t>
  </si>
  <si>
    <t>110-02009</t>
  </si>
  <si>
    <t>1110301</t>
  </si>
  <si>
    <t>110-02010</t>
  </si>
  <si>
    <t>110-02011</t>
  </si>
  <si>
    <t>1110310</t>
  </si>
  <si>
    <t>110-03007</t>
  </si>
  <si>
    <t>轉帳存入</t>
  </si>
  <si>
    <t>1110321</t>
  </si>
  <si>
    <t>110-03033</t>
  </si>
  <si>
    <t>1110324</t>
  </si>
  <si>
    <t>110-03038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</si>
</sst>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_);[Red]\(0\)"/>
    <numFmt numFmtId="177" formatCode="#,##0_);[Red]\(#,##0\)"/>
    <numFmt numFmtId="178" formatCode="_-* #,##0_-;\-* #,##0_-;_-* &quot;-&quot;??_-;_-@_-"/>
    <numFmt numFmtId="179" formatCode="&quot;$&quot;#,##0_);[Red]\(&quot;$&quot;#,##0\)"/>
    <numFmt numFmtId="180" formatCode="#,##0_ "/>
    <numFmt numFmtId="181" formatCode="_-* #,##0.000_-;\-* #,##0.000_-;_-* &quot;-&quot;??_-;_-@_-"/>
    <numFmt numFmtId="182" formatCode="_-&quot;$&quot;* #,##0_-;\-&quot;$&quot;* #,##0_-;_-&quot;$&quot;* &quot;-&quot;??_-;_-@_-"/>
  </numFmts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36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3" fillId="0" borderId="0" xfId="3" applyFont="1" applyAlignment="1">
      <alignment horizont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2" fillId="0" borderId="0" xfId="3">
      <alignment vertical="center"/>
    </xf>
    <xf numFmtId="0" fontId="8" fillId="3" borderId="0" xfId="3" applyFont="1" applyFill="1" applyAlignment="1">
      <alignment horizontal="center" vertical="center"/>
    </xf>
    <xf numFmtId="0" fontId="9" fillId="3" borderId="0" xfId="3" applyFont="1" applyFill="1">
      <alignment vertical="center"/>
    </xf>
    <xf numFmtId="0" fontId="9" fillId="3" borderId="0" xfId="3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vertical="center"/>
    </xf>
    <xf numFmtId="49" fontId="9" fillId="3" borderId="1" xfId="3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left" vertical="center"/>
    </xf>
    <xf numFmtId="176" fontId="9" fillId="3" borderId="1" xfId="3" applyNumberFormat="1" applyFont="1" applyFill="1" applyBorder="1" applyAlignment="1">
      <alignment horizontal="right" vertical="center"/>
    </xf>
    <xf numFmtId="38" fontId="9" fillId="3" borderId="1" xfId="3" applyNumberFormat="1" applyFont="1" applyFill="1" applyBorder="1" applyAlignment="1">
      <alignment horizontal="right" vertical="center"/>
    </xf>
    <xf numFmtId="38" fontId="9" fillId="3" borderId="0" xfId="3" applyNumberFormat="1" applyFont="1" applyFill="1" applyBorder="1" applyAlignment="1">
      <alignment horizontal="right" vertical="center"/>
    </xf>
    <xf numFmtId="49" fontId="12" fillId="4" borderId="2" xfId="3" applyNumberFormat="1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left" vertical="center"/>
    </xf>
    <xf numFmtId="176" fontId="12" fillId="4" borderId="2" xfId="3" applyNumberFormat="1" applyFont="1" applyFill="1" applyBorder="1" applyAlignment="1">
      <alignment horizontal="right" vertical="center"/>
    </xf>
    <xf numFmtId="38" fontId="12" fillId="4" borderId="2" xfId="3" applyNumberFormat="1" applyFont="1" applyFill="1" applyBorder="1" applyAlignment="1">
      <alignment horizontal="right" vertical="center"/>
    </xf>
    <xf numFmtId="49" fontId="9" fillId="3" borderId="0" xfId="3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left" vertical="center"/>
    </xf>
    <xf numFmtId="0" fontId="13" fillId="3" borderId="0" xfId="3" applyFont="1" applyFill="1" applyBorder="1" applyAlignment="1">
      <alignment vertical="center" wrapText="1"/>
    </xf>
    <xf numFmtId="177" fontId="9" fillId="3" borderId="0" xfId="3" applyNumberFormat="1" applyFont="1" applyFill="1" applyBorder="1" applyAlignment="1">
      <alignment horizontal="right" vertical="center"/>
    </xf>
    <xf numFmtId="0" fontId="2" fillId="3" borderId="0" xfId="3" applyFont="1" applyFill="1">
      <alignment vertical="center"/>
    </xf>
    <xf numFmtId="49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wrapText="1"/>
    </xf>
    <xf numFmtId="178" fontId="9" fillId="3" borderId="0" xfId="1" applyNumberFormat="1" applyFont="1" applyFill="1" applyBorder="1" applyAlignment="1">
      <alignment horizontal="right" vertical="center"/>
    </xf>
    <xf numFmtId="178" fontId="9" fillId="3" borderId="0" xfId="1" applyNumberFormat="1" applyFont="1" applyFill="1" applyBorder="1">
      <alignment vertical="center"/>
    </xf>
    <xf numFmtId="177" fontId="9" fillId="3" borderId="0" xfId="0" applyNumberFormat="1" applyFont="1" applyFill="1" applyBorder="1" applyAlignment="1">
      <alignment horizontal="right" vertical="center"/>
    </xf>
    <xf numFmtId="177" fontId="9" fillId="3" borderId="0" xfId="0" applyNumberFormat="1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9" fillId="3" borderId="0" xfId="0" applyFont="1" applyFill="1">
      <alignment vertical="center"/>
    </xf>
    <xf numFmtId="178" fontId="9" fillId="3" borderId="0" xfId="1" applyNumberFormat="1" applyFont="1" applyFill="1" applyBorder="1" applyAlignment="1">
      <alignment horizontal="left" vertical="center"/>
    </xf>
    <xf numFmtId="0" fontId="9" fillId="3" borderId="0" xfId="3" applyFont="1" applyFill="1" applyBorder="1">
      <alignment vertical="center"/>
    </xf>
    <xf numFmtId="49" fontId="14" fillId="3" borderId="0" xfId="3" applyNumberFormat="1" applyFont="1" applyFill="1" applyBorder="1" applyAlignment="1">
      <alignment horizontal="center" vertical="center"/>
    </xf>
    <xf numFmtId="0" fontId="14" fillId="3" borderId="0" xfId="3" applyFont="1" applyFill="1" applyBorder="1" applyAlignment="1">
      <alignment horizontal="left" vertical="center"/>
    </xf>
    <xf numFmtId="178" fontId="14" fillId="3" borderId="0" xfId="1" applyNumberFormat="1" applyFont="1" applyFill="1" applyBorder="1" applyAlignment="1">
      <alignment horizontal="right" vertical="center"/>
    </xf>
    <xf numFmtId="177" fontId="14" fillId="3" borderId="0" xfId="0" applyNumberFormat="1" applyFont="1" applyFill="1" applyBorder="1" applyAlignment="1">
      <alignment horizontal="right" vertical="center"/>
    </xf>
    <xf numFmtId="0" fontId="14" fillId="3" borderId="0" xfId="3" applyFont="1" applyFill="1">
      <alignment vertical="center"/>
    </xf>
    <xf numFmtId="0" fontId="14" fillId="3" borderId="0" xfId="3" applyFont="1" applyFill="1" applyAlignment="1">
      <alignment horizontal="center" vertical="center"/>
    </xf>
    <xf numFmtId="0" fontId="15" fillId="3" borderId="0" xfId="3" applyFont="1" applyFill="1">
      <alignment vertical="center"/>
    </xf>
    <xf numFmtId="0" fontId="14" fillId="3" borderId="0" xfId="3" applyFont="1" applyFill="1" applyBorder="1">
      <alignment vertical="center"/>
    </xf>
    <xf numFmtId="178" fontId="9" fillId="3" borderId="0" xfId="3" applyNumberFormat="1" applyFont="1" applyFill="1">
      <alignment vertical="center"/>
    </xf>
    <xf numFmtId="0" fontId="9" fillId="3" borderId="0" xfId="3" applyFont="1" applyFill="1" applyBorder="1" applyAlignment="1">
      <alignment vertical="center"/>
    </xf>
    <xf numFmtId="178" fontId="14" fillId="3" borderId="0" xfId="3" applyNumberFormat="1" applyFont="1" applyFill="1">
      <alignment vertical="center"/>
    </xf>
    <xf numFmtId="0" fontId="9" fillId="3" borderId="0" xfId="3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178" fontId="0" fillId="4" borderId="5" xfId="0" applyNumberFormat="1" applyFill="1" applyBorder="1">
      <alignment vertical="center"/>
    </xf>
    <xf numFmtId="0" fontId="14" fillId="3" borderId="0" xfId="0" applyFont="1" applyFill="1">
      <alignment vertical="center"/>
    </xf>
    <xf numFmtId="0" fontId="0" fillId="3" borderId="0" xfId="0" applyFill="1" applyBorder="1">
      <alignment vertical="center"/>
    </xf>
    <xf numFmtId="49" fontId="9" fillId="3" borderId="6" xfId="3" applyNumberFormat="1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left" vertical="center"/>
    </xf>
    <xf numFmtId="0" fontId="9" fillId="3" borderId="6" xfId="3" applyFont="1" applyFill="1" applyBorder="1" applyAlignment="1">
      <alignment horizontal="center" vertical="center"/>
    </xf>
    <xf numFmtId="177" fontId="12" fillId="3" borderId="6" xfId="3" applyNumberFormat="1" applyFont="1" applyFill="1" applyBorder="1" applyAlignment="1">
      <alignment horizontal="right" vertical="center"/>
    </xf>
    <xf numFmtId="38" fontId="9" fillId="3" borderId="6" xfId="3" applyNumberFormat="1" applyFont="1" applyFill="1" applyBorder="1" applyAlignment="1">
      <alignment horizontal="right" vertical="center"/>
    </xf>
    <xf numFmtId="0" fontId="9" fillId="3" borderId="0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 vertical="center"/>
    </xf>
    <xf numFmtId="176" fontId="9" fillId="3" borderId="0" xfId="3" applyNumberFormat="1" applyFont="1" applyFill="1" applyBorder="1" applyAlignment="1">
      <alignment horizontal="right" vertical="center"/>
    </xf>
    <xf numFmtId="38" fontId="12" fillId="3" borderId="0" xfId="3" applyNumberFormat="1" applyFont="1" applyFill="1" applyBorder="1" applyAlignment="1">
      <alignment horizontal="right" vertical="center"/>
    </xf>
    <xf numFmtId="49" fontId="9" fillId="3" borderId="0" xfId="3" applyNumberFormat="1" applyFont="1" applyFill="1" applyAlignment="1">
      <alignment horizontal="left" vertical="center"/>
    </xf>
    <xf numFmtId="176" fontId="9" fillId="3" borderId="0" xfId="3" applyNumberFormat="1" applyFont="1" applyFill="1" applyAlignment="1">
      <alignment horizontal="left" vertical="center"/>
    </xf>
    <xf numFmtId="38" fontId="9" fillId="3" borderId="0" xfId="3" applyNumberFormat="1" applyFont="1" applyFill="1" applyAlignment="1">
      <alignment horizontal="right" vertical="center"/>
    </xf>
    <xf numFmtId="49" fontId="9" fillId="3" borderId="0" xfId="3" applyNumberFormat="1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2" fillId="3" borderId="0" xfId="3" applyFont="1" applyFill="1">
      <alignment vertical="center"/>
    </xf>
    <xf numFmtId="179" fontId="9" fillId="3" borderId="0" xfId="3" applyNumberFormat="1" applyFont="1" applyFill="1" applyAlignment="1">
      <alignment horizontal="center" vertical="center"/>
    </xf>
    <xf numFmtId="9" fontId="9" fillId="3" borderId="0" xfId="4" applyFont="1" applyFill="1" applyAlignment="1">
      <alignment horizontal="center" vertical="center"/>
    </xf>
    <xf numFmtId="0" fontId="17" fillId="3" borderId="6" xfId="5" applyFont="1" applyFill="1" applyBorder="1" applyAlignment="1">
      <alignment horizontal="left" vertical="center"/>
    </xf>
    <xf numFmtId="179" fontId="17" fillId="3" borderId="6" xfId="5" applyNumberFormat="1" applyFont="1" applyFill="1" applyBorder="1" applyAlignment="1">
      <alignment horizontal="center" vertical="center"/>
    </xf>
    <xf numFmtId="9" fontId="17" fillId="3" borderId="6" xfId="4" applyFont="1" applyFill="1" applyBorder="1" applyAlignment="1">
      <alignment horizontal="center" vertical="center"/>
    </xf>
    <xf numFmtId="0" fontId="18" fillId="3" borderId="0" xfId="3" applyFont="1" applyFill="1">
      <alignment vertical="center"/>
    </xf>
    <xf numFmtId="49" fontId="9" fillId="3" borderId="0" xfId="3" applyNumberFormat="1" applyFont="1" applyFill="1">
      <alignment vertical="center"/>
    </xf>
    <xf numFmtId="0" fontId="11" fillId="3" borderId="0" xfId="3" applyFont="1" applyFill="1" applyAlignment="1">
      <alignment horizontal="left" vertical="center"/>
    </xf>
    <xf numFmtId="176" fontId="9" fillId="3" borderId="0" xfId="3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left" vertical="center"/>
    </xf>
    <xf numFmtId="177" fontId="9" fillId="3" borderId="0" xfId="0" applyNumberFormat="1" applyFont="1" applyFill="1" applyBorder="1" applyAlignment="1">
      <alignment horizontal="center" vertical="center"/>
    </xf>
    <xf numFmtId="176" fontId="9" fillId="3" borderId="0" xfId="0" applyNumberFormat="1" applyFont="1" applyFill="1" applyBorder="1" applyAlignment="1">
      <alignment horizontal="center" vertical="center"/>
    </xf>
    <xf numFmtId="9" fontId="9" fillId="3" borderId="2" xfId="4" applyFont="1" applyFill="1" applyBorder="1" applyAlignment="1">
      <alignment horizontal="center" vertical="center"/>
    </xf>
    <xf numFmtId="9" fontId="9" fillId="3" borderId="0" xfId="4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38" fontId="19" fillId="3" borderId="6" xfId="0" applyNumberFormat="1" applyFont="1" applyFill="1" applyBorder="1" applyAlignment="1">
      <alignment horizontal="center" vertical="center"/>
    </xf>
    <xf numFmtId="176" fontId="9" fillId="3" borderId="6" xfId="0" applyNumberFormat="1" applyFont="1" applyFill="1" applyBorder="1" applyAlignment="1">
      <alignment horizontal="right" vertical="center"/>
    </xf>
    <xf numFmtId="38" fontId="12" fillId="3" borderId="6" xfId="0" applyNumberFormat="1" applyFont="1" applyFill="1" applyBorder="1" applyAlignment="1">
      <alignment horizontal="right" vertical="center"/>
    </xf>
    <xf numFmtId="9" fontId="9" fillId="3" borderId="6" xfId="4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176" fontId="9" fillId="3" borderId="0" xfId="0" applyNumberFormat="1" applyFont="1" applyFill="1" applyBorder="1" applyAlignment="1">
      <alignment horizontal="right" vertical="center"/>
    </xf>
    <xf numFmtId="38" fontId="12" fillId="3" borderId="0" xfId="0" applyNumberFormat="1" applyFont="1" applyFill="1" applyBorder="1" applyAlignment="1">
      <alignment horizontal="right" vertical="center"/>
    </xf>
    <xf numFmtId="49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76" fontId="9" fillId="3" borderId="0" xfId="0" applyNumberFormat="1" applyFont="1" applyFill="1" applyAlignment="1">
      <alignment horizontal="left" vertical="center"/>
    </xf>
    <xf numFmtId="38" fontId="9" fillId="3" borderId="0" xfId="0" applyNumberFormat="1" applyFont="1" applyFill="1" applyAlignment="1">
      <alignment horizontal="right" vertical="center"/>
    </xf>
    <xf numFmtId="0" fontId="9" fillId="5" borderId="0" xfId="3" applyFont="1" applyFill="1">
      <alignment vertical="center"/>
    </xf>
    <xf numFmtId="178" fontId="9" fillId="5" borderId="0" xfId="6" applyNumberFormat="1" applyFont="1" applyFill="1">
      <alignment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5" borderId="0" xfId="3" applyFont="1" applyFill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38" fontId="9" fillId="0" borderId="1" xfId="3" applyNumberFormat="1" applyFont="1" applyBorder="1" applyAlignment="1">
      <alignment horizontal="right" vertical="center"/>
    </xf>
    <xf numFmtId="38" fontId="9" fillId="0" borderId="0" xfId="3" applyNumberFormat="1" applyFont="1" applyBorder="1" applyAlignment="1">
      <alignment horizontal="right" vertical="center"/>
    </xf>
    <xf numFmtId="0" fontId="12" fillId="6" borderId="7" xfId="3" applyFont="1" applyFill="1" applyBorder="1" applyAlignment="1">
      <alignment horizontal="center" vertical="center"/>
    </xf>
    <xf numFmtId="0" fontId="12" fillId="6" borderId="7" xfId="3" applyFont="1" applyFill="1" applyBorder="1" applyAlignment="1">
      <alignment horizontal="left" vertical="center"/>
    </xf>
    <xf numFmtId="38" fontId="12" fillId="6" borderId="7" xfId="3" applyNumberFormat="1" applyFont="1" applyFill="1" applyBorder="1" applyAlignment="1">
      <alignment horizontal="right" vertical="center"/>
    </xf>
    <xf numFmtId="38" fontId="9" fillId="5" borderId="0" xfId="6" applyNumberFormat="1" applyFont="1" applyFill="1">
      <alignment vertical="center"/>
    </xf>
    <xf numFmtId="0" fontId="9" fillId="5" borderId="0" xfId="3" applyFont="1" applyFill="1" applyBorder="1">
      <alignment vertical="center"/>
    </xf>
    <xf numFmtId="0" fontId="9" fillId="0" borderId="0" xfId="3" applyFont="1">
      <alignment vertical="center"/>
    </xf>
    <xf numFmtId="178" fontId="9" fillId="5" borderId="0" xfId="6" applyNumberFormat="1" applyFont="1" applyFill="1" applyBorder="1">
      <alignment vertical="center"/>
    </xf>
    <xf numFmtId="178" fontId="9" fillId="0" borderId="0" xfId="6" applyNumberFormat="1" applyFont="1">
      <alignment vertical="center"/>
    </xf>
    <xf numFmtId="14" fontId="9" fillId="5" borderId="0" xfId="3" applyNumberFormat="1" applyFont="1" applyFill="1">
      <alignment vertical="center"/>
    </xf>
    <xf numFmtId="0" fontId="9" fillId="0" borderId="0" xfId="3" applyFont="1" applyFill="1">
      <alignment vertical="center"/>
    </xf>
    <xf numFmtId="14" fontId="9" fillId="0" borderId="0" xfId="3" applyNumberFormat="1" applyFont="1" applyFill="1">
      <alignment vertical="center"/>
    </xf>
    <xf numFmtId="178" fontId="9" fillId="0" borderId="0" xfId="6" applyNumberFormat="1" applyFont="1" applyFill="1">
      <alignment vertical="center"/>
    </xf>
    <xf numFmtId="0" fontId="9" fillId="0" borderId="0" xfId="3" quotePrefix="1" applyFont="1" applyFill="1" applyAlignment="1">
      <alignment horizontal="right" vertical="center"/>
    </xf>
    <xf numFmtId="14" fontId="9" fillId="0" borderId="0" xfId="3" applyNumberFormat="1" applyFont="1" applyFill="1" applyAlignment="1">
      <alignment horizontal="left" vertical="center"/>
    </xf>
    <xf numFmtId="14" fontId="9" fillId="0" borderId="0" xfId="3" applyNumberFormat="1" applyFont="1" applyFill="1" applyAlignment="1">
      <alignment vertical="center" shrinkToFit="1"/>
    </xf>
    <xf numFmtId="0" fontId="20" fillId="0" borderId="0" xfId="3" applyFont="1" applyFill="1" applyAlignment="1">
      <alignment vertical="center" shrinkToFit="1"/>
    </xf>
    <xf numFmtId="176" fontId="9" fillId="0" borderId="0" xfId="3" applyNumberFormat="1" applyFont="1" applyFill="1" applyAlignment="1">
      <alignment horizontal="right" vertical="center"/>
    </xf>
    <xf numFmtId="14" fontId="11" fillId="0" borderId="0" xfId="3" applyNumberFormat="1" applyFont="1" applyFill="1" applyAlignment="1">
      <alignment horizontal="left" vertical="center"/>
    </xf>
    <xf numFmtId="177" fontId="9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left" vertical="center"/>
    </xf>
    <xf numFmtId="180" fontId="9" fillId="0" borderId="0" xfId="3" applyNumberFormat="1" applyFont="1">
      <alignment vertical="center"/>
    </xf>
    <xf numFmtId="180" fontId="9" fillId="3" borderId="0" xfId="3" applyNumberFormat="1" applyFont="1" applyFill="1">
      <alignment vertical="center"/>
    </xf>
    <xf numFmtId="0" fontId="9" fillId="0" borderId="6" xfId="3" applyFont="1" applyFill="1" applyBorder="1">
      <alignment vertical="center"/>
    </xf>
    <xf numFmtId="178" fontId="9" fillId="0" borderId="6" xfId="6" applyNumberFormat="1" applyFont="1" applyFill="1" applyBorder="1">
      <alignment vertical="center"/>
    </xf>
    <xf numFmtId="178" fontId="12" fillId="0" borderId="6" xfId="6" applyNumberFormat="1" applyFont="1" applyFill="1" applyBorder="1">
      <alignment vertical="center"/>
    </xf>
    <xf numFmtId="0" fontId="9" fillId="0" borderId="0" xfId="3" applyFont="1" applyBorder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vertical="center"/>
    </xf>
    <xf numFmtId="0" fontId="12" fillId="4" borderId="7" xfId="3" applyFont="1" applyFill="1" applyBorder="1" applyAlignment="1">
      <alignment horizontal="right" vertical="center"/>
    </xf>
    <xf numFmtId="0" fontId="12" fillId="4" borderId="7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0" fontId="12" fillId="0" borderId="0" xfId="3" applyFont="1">
      <alignment vertical="center"/>
    </xf>
    <xf numFmtId="0" fontId="9" fillId="0" borderId="0" xfId="3" quotePrefix="1" applyFont="1" applyBorder="1" applyAlignment="1">
      <alignment vertical="center"/>
    </xf>
    <xf numFmtId="181" fontId="9" fillId="0" borderId="0" xfId="6" applyNumberFormat="1" applyFont="1" applyBorder="1" applyAlignment="1">
      <alignment horizontal="center" vertical="center"/>
    </xf>
    <xf numFmtId="14" fontId="9" fillId="0" borderId="0" xfId="3" applyNumberFormat="1" applyFont="1" applyBorder="1" applyAlignment="1">
      <alignment horizontal="left" vertical="center"/>
    </xf>
    <xf numFmtId="182" fontId="12" fillId="0" borderId="0" xfId="2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38" fontId="9" fillId="0" borderId="0" xfId="3" applyNumberFormat="1" applyFont="1" applyAlignment="1">
      <alignment horizontal="left" vertical="center"/>
    </xf>
    <xf numFmtId="38" fontId="12" fillId="0" borderId="0" xfId="3" applyNumberFormat="1" applyFont="1" applyBorder="1" applyAlignment="1">
      <alignment horizontal="right" vertical="center"/>
    </xf>
    <xf numFmtId="0" fontId="9" fillId="0" borderId="2" xfId="3" applyFont="1" applyBorder="1">
      <alignment vertical="center"/>
    </xf>
    <xf numFmtId="178" fontId="9" fillId="0" borderId="2" xfId="6" applyNumberFormat="1" applyFont="1" applyBorder="1">
      <alignment vertical="center"/>
    </xf>
    <xf numFmtId="38" fontId="9" fillId="0" borderId="2" xfId="3" applyNumberFormat="1" applyFont="1" applyBorder="1" applyAlignment="1">
      <alignment horizontal="right" vertical="center"/>
    </xf>
    <xf numFmtId="0" fontId="21" fillId="0" borderId="2" xfId="3" applyFont="1" applyFill="1" applyBorder="1" applyAlignment="1">
      <alignment vertical="center"/>
    </xf>
    <xf numFmtId="9" fontId="9" fillId="0" borderId="2" xfId="3" applyNumberFormat="1" applyFont="1" applyBorder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38" fontId="9" fillId="0" borderId="0" xfId="3" applyNumberFormat="1" applyFont="1" applyFill="1" applyBorder="1" applyAlignment="1">
      <alignment horizontal="right" vertical="center"/>
    </xf>
    <xf numFmtId="0" fontId="21" fillId="0" borderId="0" xfId="3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horizontal="right" vertical="center"/>
    </xf>
    <xf numFmtId="14" fontId="9" fillId="0" borderId="0" xfId="3" applyNumberFormat="1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38" fontId="9" fillId="0" borderId="6" xfId="3" applyNumberFormat="1" applyFont="1" applyFill="1" applyBorder="1" applyAlignment="1">
      <alignment horizontal="right" vertical="center"/>
    </xf>
    <xf numFmtId="9" fontId="9" fillId="0" borderId="6" xfId="3" applyNumberFormat="1" applyFont="1" applyFill="1" applyBorder="1" applyAlignment="1">
      <alignment horizontal="right" vertical="center"/>
    </xf>
    <xf numFmtId="38" fontId="9" fillId="0" borderId="0" xfId="3" applyNumberFormat="1" applyFont="1" applyAlignment="1">
      <alignment horizontal="right" vertical="center"/>
    </xf>
    <xf numFmtId="0" fontId="10" fillId="0" borderId="1" xfId="3" applyFont="1" applyFill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14" fontId="9" fillId="0" borderId="0" xfId="3" applyNumberFormat="1" applyFont="1" applyBorder="1" applyAlignment="1">
      <alignment vertical="center"/>
    </xf>
    <xf numFmtId="178" fontId="9" fillId="0" borderId="0" xfId="6" applyNumberFormat="1" applyFont="1" applyBorder="1">
      <alignment vertical="center"/>
    </xf>
    <xf numFmtId="9" fontId="9" fillId="0" borderId="0" xfId="3" applyNumberFormat="1" applyFont="1" applyBorder="1" applyAlignment="1">
      <alignment horizontal="right" vertical="center"/>
    </xf>
    <xf numFmtId="0" fontId="9" fillId="0" borderId="6" xfId="3" applyFont="1" applyBorder="1" applyAlignment="1">
      <alignment vertical="center"/>
    </xf>
    <xf numFmtId="178" fontId="9" fillId="0" borderId="6" xfId="6" applyNumberFormat="1" applyFont="1" applyBorder="1">
      <alignment vertical="center"/>
    </xf>
    <xf numFmtId="38" fontId="9" fillId="0" borderId="6" xfId="3" applyNumberFormat="1" applyFont="1" applyBorder="1" applyAlignment="1">
      <alignment horizontal="right" vertical="center"/>
    </xf>
    <xf numFmtId="9" fontId="9" fillId="0" borderId="6" xfId="3" applyNumberFormat="1" applyFont="1" applyBorder="1" applyAlignment="1">
      <alignment horizontal="right" vertical="center"/>
    </xf>
  </cellXfs>
  <cellStyles count="7">
    <cellStyle name="一般" xfId="0" builtinId="0"/>
    <cellStyle name="一般 2" xfId="3"/>
    <cellStyle name="千分位" xfId="1" builtinId="3"/>
    <cellStyle name="千分位 2" xfId="6"/>
    <cellStyle name="好 2" xfId="5"/>
    <cellStyle name="百分比 2" xfId="4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18</xdr:row>
      <xdr:rowOff>114300</xdr:rowOff>
    </xdr:from>
    <xdr:to>
      <xdr:col>5</xdr:col>
      <xdr:colOff>19050</xdr:colOff>
      <xdr:row>18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010150" y="40195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123825</xdr:rowOff>
    </xdr:from>
    <xdr:to>
      <xdr:col>6</xdr:col>
      <xdr:colOff>0</xdr:colOff>
      <xdr:row>20</xdr:row>
      <xdr:rowOff>123825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00750" y="444817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&#23478;&#38263;&#26371;/&#36001;&#22577;/&#26032;&#31185;&#22283;&#20013;&#23478;&#38263;&#26371;&#24115;&#21209;&#34389;&#29702;&#21450;&#36001;&#22577;_109&#24180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185;&#22283;&#20013;&#23478;&#38263;&#26371;&#24115;&#21209;&#34389;&#29702;&#21450;&#36001;&#22577;_110&#24180;&#24230;_11103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上學期預算支出明細"/>
      <sheetName val="10908"/>
      <sheetName val="10909"/>
      <sheetName val="10910"/>
      <sheetName val="10911"/>
      <sheetName val="10912"/>
      <sheetName val="11001"/>
      <sheetName val="11002"/>
      <sheetName val="11003"/>
      <sheetName val="11004"/>
      <sheetName val="11005"/>
      <sheetName val="11006"/>
      <sheetName val="11007"/>
      <sheetName val="11009"/>
      <sheetName val="封面"/>
      <sheetName val="基金帳戶"/>
      <sheetName val="一般帳戶"/>
      <sheetName val="代收帳戶"/>
      <sheetName val="全學年各處室使用明細"/>
      <sheetName val="捐款總表 "/>
      <sheetName val="下學期捐款明細"/>
      <sheetName val="家長會財產庫存"/>
      <sheetName val="財務工作須知"/>
      <sheetName val="作帳流程"/>
      <sheetName val="102~108可用資金"/>
    </sheetNames>
    <sheetDataSet>
      <sheetData sheetId="0"/>
      <sheetData sheetId="1"/>
      <sheetData sheetId="2"/>
      <sheetData sheetId="3">
        <row r="22">
          <cell r="B22" t="str">
            <v>109-10003</v>
          </cell>
          <cell r="C22" t="str">
            <v>利息收入</v>
          </cell>
          <cell r="D22" t="str">
            <v>存款息</v>
          </cell>
        </row>
      </sheetData>
      <sheetData sheetId="4"/>
      <sheetData sheetId="5"/>
      <sheetData sheetId="6"/>
      <sheetData sheetId="7"/>
      <sheetData sheetId="8"/>
      <sheetData sheetId="9">
        <row r="128">
          <cell r="B128" t="str">
            <v>109-04016</v>
          </cell>
          <cell r="C128" t="str">
            <v>利息收入</v>
          </cell>
          <cell r="D128" t="str">
            <v>存款息</v>
          </cell>
          <cell r="F128">
            <v>51</v>
          </cell>
        </row>
        <row r="129">
          <cell r="B129" t="str">
            <v>109-04017</v>
          </cell>
          <cell r="C129" t="str">
            <v>家長會費收入</v>
          </cell>
          <cell r="D129" t="str">
            <v>現金存入</v>
          </cell>
          <cell r="F129">
            <v>33950</v>
          </cell>
        </row>
        <row r="130">
          <cell r="B130" t="str">
            <v>109-04018</v>
          </cell>
          <cell r="C130" t="str">
            <v>家長會費收入</v>
          </cell>
          <cell r="D130" t="str">
            <v>現金存入</v>
          </cell>
          <cell r="F130">
            <v>100</v>
          </cell>
        </row>
      </sheetData>
      <sheetData sheetId="10"/>
      <sheetData sheetId="11"/>
      <sheetData sheetId="12">
        <row r="52">
          <cell r="B52" t="str">
            <v>109-07011</v>
          </cell>
          <cell r="C52" t="str">
            <v>雜支</v>
          </cell>
          <cell r="D52" t="str">
            <v>夾鏈袋</v>
          </cell>
          <cell r="F52">
            <v>60</v>
          </cell>
        </row>
        <row r="53">
          <cell r="B53" t="str">
            <v>109-10712</v>
          </cell>
          <cell r="C53" t="str">
            <v>轉帳支出</v>
          </cell>
          <cell r="D53" t="str">
            <v>轉帳入代收帳戶:轉款</v>
          </cell>
          <cell r="F53">
            <v>26744</v>
          </cell>
        </row>
        <row r="83">
          <cell r="B83" t="str">
            <v>109-07014</v>
          </cell>
          <cell r="C83" t="str">
            <v>捐款收入</v>
          </cell>
          <cell r="D83" t="str">
            <v>80525賴品岑家長匯款10000元，專用於九年級升學事務使用</v>
          </cell>
        </row>
        <row r="113">
          <cell r="B113" t="str">
            <v>109-07017</v>
          </cell>
          <cell r="C113" t="str">
            <v>利息收入</v>
          </cell>
          <cell r="D113" t="str">
            <v>存款息</v>
          </cell>
        </row>
      </sheetData>
      <sheetData sheetId="13">
        <row r="20">
          <cell r="B20" t="str">
            <v>110-09005</v>
          </cell>
          <cell r="C20" t="str">
            <v>禮品支出</v>
          </cell>
          <cell r="D20" t="str">
            <v>恭賀2校校長續任，常綠盆景*2</v>
          </cell>
          <cell r="F20">
            <v>2000</v>
          </cell>
        </row>
        <row r="21">
          <cell r="B21" t="str">
            <v>110-09006</v>
          </cell>
          <cell r="C21" t="str">
            <v>防疫設備</v>
          </cell>
          <cell r="D21" t="str">
            <v>手溫測量及噴霧消毒器20座*1300元</v>
          </cell>
          <cell r="F21">
            <v>26000</v>
          </cell>
        </row>
      </sheetData>
      <sheetData sheetId="14"/>
      <sheetData sheetId="15"/>
      <sheetData sheetId="16">
        <row r="132">
          <cell r="G132">
            <v>184498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課後"/>
      <sheetName val="酷課程_A++"/>
      <sheetName val="學務處"/>
      <sheetName val="代收帳戶"/>
      <sheetName val="一般帳戶"/>
      <sheetName val="基金帳戶"/>
      <sheetName val="11003"/>
      <sheetName val="11002"/>
      <sheetName val="11009"/>
      <sheetName val="11010"/>
      <sheetName val="11011"/>
      <sheetName val="11012"/>
      <sheetName val="11001"/>
      <sheetName val="課後學費支出明細"/>
      <sheetName val="捐款"/>
      <sheetName val="工作表2"/>
      <sheetName val="工作表1"/>
      <sheetName val="工作表3"/>
    </sheetNames>
    <sheetDataSet>
      <sheetData sheetId="0"/>
      <sheetData sheetId="1" refreshError="1"/>
      <sheetData sheetId="2" refreshError="1"/>
      <sheetData sheetId="3">
        <row r="26">
          <cell r="H26">
            <v>137253</v>
          </cell>
        </row>
      </sheetData>
      <sheetData sheetId="4" refreshError="1"/>
      <sheetData sheetId="5"/>
      <sheetData sheetId="6" refreshError="1"/>
      <sheetData sheetId="7">
        <row r="35">
          <cell r="B35" t="str">
            <v>110-03009</v>
          </cell>
          <cell r="C35" t="str">
            <v>捐款收入</v>
          </cell>
          <cell r="D35" t="str">
            <v>現金捐款(九年級畢典)</v>
          </cell>
          <cell r="F35">
            <v>10000</v>
          </cell>
        </row>
        <row r="36">
          <cell r="B36" t="str">
            <v>110-03010</v>
          </cell>
          <cell r="C36" t="str">
            <v>捐款收入</v>
          </cell>
          <cell r="D36" t="str">
            <v>現金捐款(九年級畢典)</v>
          </cell>
          <cell r="F36">
            <v>10000</v>
          </cell>
        </row>
        <row r="48">
          <cell r="B48" t="str">
            <v>110-03011</v>
          </cell>
          <cell r="C48" t="str">
            <v>捐款收入</v>
          </cell>
          <cell r="D48" t="str">
            <v>70425CD轉入捐款(九年級畢典)</v>
          </cell>
        </row>
        <row r="49">
          <cell r="B49" t="str">
            <v>110-03012</v>
          </cell>
          <cell r="C49" t="str">
            <v>捐款收入</v>
          </cell>
          <cell r="D49" t="str">
            <v>70203CD轉入捐款(九年級畢典)</v>
          </cell>
        </row>
        <row r="50">
          <cell r="B50" t="str">
            <v>110-03013</v>
          </cell>
          <cell r="C50" t="str">
            <v>捐款收入</v>
          </cell>
          <cell r="D50" t="str">
            <v>70511CD轉入捐款(九年級畢典)</v>
          </cell>
        </row>
        <row r="51">
          <cell r="B51" t="str">
            <v>110-03014</v>
          </cell>
          <cell r="C51" t="str">
            <v>捐款收入</v>
          </cell>
          <cell r="D51" t="str">
            <v>80105CD轉入捐款(九年級畢典)</v>
          </cell>
        </row>
        <row r="52">
          <cell r="B52" t="str">
            <v>110-03015</v>
          </cell>
          <cell r="C52" t="str">
            <v>捐款收入</v>
          </cell>
          <cell r="D52" t="str">
            <v>70619CD轉入捐款(九年級畢典)</v>
          </cell>
        </row>
        <row r="105">
          <cell r="B105" t="str">
            <v>110-03022</v>
          </cell>
          <cell r="C105" t="str">
            <v>獎勵金支出</v>
          </cell>
          <cell r="D105" t="str">
            <v>閱讀護照達15點獎勵下午茶</v>
          </cell>
          <cell r="F105">
            <v>1425</v>
          </cell>
        </row>
        <row r="106">
          <cell r="B106" t="str">
            <v>110-03023</v>
          </cell>
          <cell r="C106" t="str">
            <v>祈福活動支出</v>
          </cell>
          <cell r="D106" t="str">
            <v>110學年度九年級祈福吉祥物</v>
          </cell>
          <cell r="F106">
            <v>684</v>
          </cell>
        </row>
        <row r="107">
          <cell r="B107" t="str">
            <v>110-03024</v>
          </cell>
          <cell r="C107" t="str">
            <v>祈福活動支出</v>
          </cell>
          <cell r="D107" t="str">
            <v>國九祈福元氣狀元</v>
          </cell>
          <cell r="F107">
            <v>3796</v>
          </cell>
        </row>
        <row r="108">
          <cell r="B108" t="str">
            <v>110-03025</v>
          </cell>
          <cell r="C108" t="str">
            <v>祈福活動支出</v>
          </cell>
          <cell r="D108" t="str">
            <v>國九祈福狀元帽材料</v>
          </cell>
          <cell r="F108">
            <v>565</v>
          </cell>
        </row>
        <row r="109">
          <cell r="B109" t="str">
            <v>110-03026</v>
          </cell>
          <cell r="C109" t="str">
            <v>祈福活動支出</v>
          </cell>
          <cell r="D109" t="str">
            <v xml:space="preserve">國九祈福五角星材料 </v>
          </cell>
          <cell r="F109">
            <v>2235</v>
          </cell>
        </row>
      </sheetData>
      <sheetData sheetId="8">
        <row r="19">
          <cell r="B19" t="str">
            <v>110-02003</v>
          </cell>
          <cell r="C19" t="str">
            <v>裡品支出</v>
          </cell>
          <cell r="D19" t="str">
            <v>111教育處年節送禮</v>
          </cell>
          <cell r="F19">
            <v>3100</v>
          </cell>
        </row>
        <row r="20">
          <cell r="B20" t="str">
            <v>110-02004</v>
          </cell>
          <cell r="C20" t="str">
            <v>餐費</v>
          </cell>
          <cell r="D20" t="str">
            <v>太鼓社展演膳費</v>
          </cell>
          <cell r="F20">
            <v>1280</v>
          </cell>
        </row>
      </sheetData>
      <sheetData sheetId="9" refreshError="1"/>
      <sheetData sheetId="10">
        <row r="27">
          <cell r="B27" t="str">
            <v>110-10012</v>
          </cell>
          <cell r="C27" t="str">
            <v>轉帳支出</v>
          </cell>
          <cell r="D27" t="str">
            <v>雙語押金轉出</v>
          </cell>
        </row>
      </sheetData>
      <sheetData sheetId="11">
        <row r="53">
          <cell r="B53" t="str">
            <v>110-11008</v>
          </cell>
          <cell r="C53" t="str">
            <v>捐贈支出</v>
          </cell>
          <cell r="D53" t="str">
            <v>內湖國中校慶禮金</v>
          </cell>
          <cell r="F53">
            <v>1000</v>
          </cell>
        </row>
        <row r="99">
          <cell r="B99" t="str">
            <v>110-11013</v>
          </cell>
          <cell r="C99" t="str">
            <v>捐款收入</v>
          </cell>
          <cell r="D99" t="str">
            <v>CD轉入</v>
          </cell>
          <cell r="F99">
            <v>81200</v>
          </cell>
        </row>
        <row r="100">
          <cell r="B100" t="str">
            <v>110-11014</v>
          </cell>
          <cell r="C100" t="str">
            <v>捐款收入</v>
          </cell>
          <cell r="D100" t="str">
            <v>現金捐款</v>
          </cell>
          <cell r="F100">
            <v>225700</v>
          </cell>
        </row>
        <row r="113">
          <cell r="B113" t="str">
            <v>110-11015</v>
          </cell>
          <cell r="C113" t="str">
            <v>校慶活動費</v>
          </cell>
          <cell r="D113" t="str">
            <v>第十七周年校慶布幕、邀請卡、胸章等文宣設計費</v>
          </cell>
          <cell r="F113">
            <v>6000</v>
          </cell>
        </row>
        <row r="114">
          <cell r="B114" t="str">
            <v>110-11016</v>
          </cell>
          <cell r="C114" t="str">
            <v>校慶活動費</v>
          </cell>
          <cell r="D114" t="str">
            <v>第十七周年校慶裁判人員費用</v>
          </cell>
          <cell r="F114">
            <v>6000</v>
          </cell>
        </row>
        <row r="115">
          <cell r="B115" t="str">
            <v>110-11017</v>
          </cell>
          <cell r="C115" t="str">
            <v>校慶活動費</v>
          </cell>
          <cell r="D115" t="str">
            <v>第十七周年校慶七年級大會舞編舞費</v>
          </cell>
          <cell r="F115">
            <v>15000</v>
          </cell>
        </row>
        <row r="116">
          <cell r="B116" t="str">
            <v>110-11018</v>
          </cell>
          <cell r="C116" t="str">
            <v>校慶活動費</v>
          </cell>
          <cell r="D116" t="str">
            <v>第十七周年校慶七年級大會舞外聘指導費</v>
          </cell>
          <cell r="F116">
            <v>5000</v>
          </cell>
        </row>
        <row r="117">
          <cell r="B117" t="str">
            <v>110-11019</v>
          </cell>
          <cell r="C117" t="str">
            <v>校慶活動費</v>
          </cell>
          <cell r="D117" t="str">
            <v>第十七周年校慶環保紙箱水</v>
          </cell>
          <cell r="F117">
            <v>3060</v>
          </cell>
        </row>
        <row r="118">
          <cell r="B118" t="str">
            <v>110-11020</v>
          </cell>
          <cell r="C118" t="str">
            <v>校慶活動費</v>
          </cell>
          <cell r="D118" t="str">
            <v>第十七周年校慶攤位招牌板</v>
          </cell>
          <cell r="F118">
            <v>347</v>
          </cell>
        </row>
        <row r="119">
          <cell r="B119" t="str">
            <v>110-11021</v>
          </cell>
          <cell r="C119" t="str">
            <v>校慶活動費</v>
          </cell>
          <cell r="D119" t="str">
            <v>第十七周年校慶拍照牆布幕印刷費</v>
          </cell>
          <cell r="F119">
            <v>4461</v>
          </cell>
        </row>
        <row r="120">
          <cell r="B120" t="str">
            <v>110-11022</v>
          </cell>
          <cell r="C120" t="str">
            <v>校慶活動費</v>
          </cell>
          <cell r="D120" t="str">
            <v>第十七周年校慶連續章刻製</v>
          </cell>
          <cell r="F120">
            <v>660</v>
          </cell>
        </row>
        <row r="121">
          <cell r="B121" t="str">
            <v>110-11023</v>
          </cell>
          <cell r="C121" t="str">
            <v>校慶活動費</v>
          </cell>
          <cell r="D121" t="str">
            <v>第十七周年校慶校慶紀念章客製</v>
          </cell>
          <cell r="F121">
            <v>455</v>
          </cell>
        </row>
        <row r="133">
          <cell r="B133" t="str">
            <v>110-11024</v>
          </cell>
          <cell r="C133" t="str">
            <v>校慶活動費</v>
          </cell>
          <cell r="D133" t="str">
            <v>第十七周年校慶活動影片製作費</v>
          </cell>
          <cell r="F133">
            <v>13970</v>
          </cell>
        </row>
        <row r="134">
          <cell r="B134" t="str">
            <v>110-11025</v>
          </cell>
          <cell r="C134" t="str">
            <v>校慶活動費</v>
          </cell>
          <cell r="D134" t="str">
            <v>第十七周年校慶活動攝影</v>
          </cell>
          <cell r="F134">
            <v>6000</v>
          </cell>
        </row>
        <row r="135">
          <cell r="B135" t="str">
            <v>110-11026</v>
          </cell>
          <cell r="C135" t="str">
            <v>校慶活動費</v>
          </cell>
          <cell r="D135" t="str">
            <v>第十七周年校慶校慶流程海報、明信片印刷費</v>
          </cell>
          <cell r="F135">
            <v>1530</v>
          </cell>
        </row>
        <row r="136">
          <cell r="B136" t="str">
            <v>110-11027</v>
          </cell>
          <cell r="C136" t="str">
            <v>校慶活動費</v>
          </cell>
          <cell r="D136" t="str">
            <v>第十七周年校慶校慶運動會獎牌</v>
          </cell>
          <cell r="F136">
            <v>9450</v>
          </cell>
        </row>
        <row r="137">
          <cell r="B137" t="str">
            <v>110-11028</v>
          </cell>
          <cell r="C137" t="str">
            <v>校慶活動費</v>
          </cell>
          <cell r="D137" t="str">
            <v>第十七周年校慶邀請卡、布告欄海報、司儀台海報印刷費</v>
          </cell>
          <cell r="F137">
            <v>7460</v>
          </cell>
        </row>
        <row r="138">
          <cell r="B138" t="str">
            <v>110-11029</v>
          </cell>
          <cell r="C138" t="str">
            <v>校慶活動費</v>
          </cell>
          <cell r="D138" t="str">
            <v>第十七周年校慶校慶紀念品</v>
          </cell>
          <cell r="F138">
            <v>6850</v>
          </cell>
        </row>
        <row r="139">
          <cell r="B139" t="str">
            <v>110-11030</v>
          </cell>
          <cell r="C139" t="str">
            <v>校慶活動費</v>
          </cell>
          <cell r="D139" t="str">
            <v>第十七周年校慶會場布置</v>
          </cell>
          <cell r="F139">
            <v>61450</v>
          </cell>
        </row>
        <row r="150">
          <cell r="B150" t="str">
            <v>110-11036</v>
          </cell>
          <cell r="C150" t="str">
            <v>校慶活動費退回</v>
          </cell>
          <cell r="D150" t="str">
            <v>第十七周年校慶會場布置$61450.-</v>
          </cell>
        </row>
        <row r="162">
          <cell r="B162" t="str">
            <v>110-11031</v>
          </cell>
          <cell r="C162" t="str">
            <v>獎勵金支出</v>
          </cell>
          <cell r="D162" t="str">
            <v>榮譽點獎勵(店家餐券兌換)</v>
          </cell>
          <cell r="F162">
            <v>8000</v>
          </cell>
        </row>
        <row r="163">
          <cell r="B163" t="str">
            <v>110-11032</v>
          </cell>
          <cell r="C163" t="str">
            <v>餐點支出</v>
          </cell>
          <cell r="D163" t="str">
            <v>第十七周年校慶校慶餐點</v>
          </cell>
          <cell r="F163">
            <v>3000</v>
          </cell>
        </row>
        <row r="192">
          <cell r="B192" t="str">
            <v>110-11034</v>
          </cell>
          <cell r="C192" t="str">
            <v>家長會費收入</v>
          </cell>
          <cell r="D192" t="str">
            <v>現金存入</v>
          </cell>
          <cell r="F192">
            <v>36680</v>
          </cell>
        </row>
        <row r="208">
          <cell r="B208" t="str">
            <v>110-11035</v>
          </cell>
          <cell r="C208" t="str">
            <v>家長會費轉出</v>
          </cell>
          <cell r="D208" t="str">
            <v>轉存基金帳戶</v>
          </cell>
          <cell r="F208">
            <v>36680</v>
          </cell>
        </row>
      </sheetData>
      <sheetData sheetId="12">
        <row r="21">
          <cell r="B21" t="str">
            <v>110-12005</v>
          </cell>
          <cell r="C21" t="str">
            <v>轉帳收入</v>
          </cell>
          <cell r="D21" t="str">
            <v>非代收款轉出到一般帳戶</v>
          </cell>
        </row>
        <row r="33">
          <cell r="B33" t="str">
            <v>110-12006</v>
          </cell>
          <cell r="C33" t="str">
            <v>捐贈支出</v>
          </cell>
          <cell r="D33" t="str">
            <v>贊助西門國小教育建設發展經費</v>
          </cell>
        </row>
        <row r="74">
          <cell r="B74" t="str">
            <v>110-12014</v>
          </cell>
          <cell r="C74" t="str">
            <v>捐贈支出</v>
          </cell>
          <cell r="D74" t="str">
            <v>年末教職員提貨卷</v>
          </cell>
        </row>
        <row r="86">
          <cell r="B86" t="str">
            <v>110-12015</v>
          </cell>
          <cell r="C86" t="str">
            <v>利息收入</v>
          </cell>
          <cell r="D86" t="str">
            <v>存款息</v>
          </cell>
          <cell r="F86">
            <v>65</v>
          </cell>
        </row>
        <row r="98">
          <cell r="B98" t="str">
            <v>110-12016</v>
          </cell>
          <cell r="C98" t="str">
            <v>利息收入</v>
          </cell>
          <cell r="D98" t="str">
            <v>存款息</v>
          </cell>
          <cell r="F98">
            <v>44</v>
          </cell>
        </row>
      </sheetData>
      <sheetData sheetId="13">
        <row r="49">
          <cell r="B49" t="str">
            <v>110-01009</v>
          </cell>
          <cell r="C49" t="str">
            <v>餐點</v>
          </cell>
          <cell r="D49" t="str">
            <v>冬至湯圓</v>
          </cell>
          <cell r="F49">
            <v>3190</v>
          </cell>
        </row>
        <row r="81">
          <cell r="B81" t="str">
            <v>110-01013</v>
          </cell>
          <cell r="C81" t="str">
            <v>春節加菜金</v>
          </cell>
          <cell r="D81" t="str">
            <v>111年警衛、臨時工加菜金</v>
          </cell>
          <cell r="F81">
            <v>4000</v>
          </cell>
        </row>
        <row r="94">
          <cell r="B94" t="str">
            <v>110-01014</v>
          </cell>
          <cell r="C94" t="str">
            <v>聯賽排球服費</v>
          </cell>
          <cell r="D94" t="str">
            <v>110-1新竹市排球聯賽教師組排球服</v>
          </cell>
          <cell r="F94">
            <v>13350</v>
          </cell>
        </row>
        <row r="95">
          <cell r="B95" t="str">
            <v>110-01017</v>
          </cell>
          <cell r="C95" t="str">
            <v>樂活獎勵金</v>
          </cell>
          <cell r="D95" t="str">
            <v>110-1樂活慢跑運動教師獎勵金</v>
          </cell>
          <cell r="F95">
            <v>7000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A3" sqref="A3:G3"/>
    </sheetView>
  </sheetViews>
  <sheetFormatPr defaultRowHeight="16.5" x14ac:dyDescent="0.25"/>
  <cols>
    <col min="1" max="6" width="9" style="4"/>
    <col min="7" max="7" width="37" style="4" customWidth="1"/>
    <col min="8" max="262" width="9" style="4"/>
    <col min="263" max="263" width="37" style="4" customWidth="1"/>
    <col min="264" max="518" width="9" style="4"/>
    <col min="519" max="519" width="37" style="4" customWidth="1"/>
    <col min="520" max="774" width="9" style="4"/>
    <col min="775" max="775" width="37" style="4" customWidth="1"/>
    <col min="776" max="1030" width="9" style="4"/>
    <col min="1031" max="1031" width="37" style="4" customWidth="1"/>
    <col min="1032" max="1286" width="9" style="4"/>
    <col min="1287" max="1287" width="37" style="4" customWidth="1"/>
    <col min="1288" max="1542" width="9" style="4"/>
    <col min="1543" max="1543" width="37" style="4" customWidth="1"/>
    <col min="1544" max="1798" width="9" style="4"/>
    <col min="1799" max="1799" width="37" style="4" customWidth="1"/>
    <col min="1800" max="2054" width="9" style="4"/>
    <col min="2055" max="2055" width="37" style="4" customWidth="1"/>
    <col min="2056" max="2310" width="9" style="4"/>
    <col min="2311" max="2311" width="37" style="4" customWidth="1"/>
    <col min="2312" max="2566" width="9" style="4"/>
    <col min="2567" max="2567" width="37" style="4" customWidth="1"/>
    <col min="2568" max="2822" width="9" style="4"/>
    <col min="2823" max="2823" width="37" style="4" customWidth="1"/>
    <col min="2824" max="3078" width="9" style="4"/>
    <col min="3079" max="3079" width="37" style="4" customWidth="1"/>
    <col min="3080" max="3334" width="9" style="4"/>
    <col min="3335" max="3335" width="37" style="4" customWidth="1"/>
    <col min="3336" max="3590" width="9" style="4"/>
    <col min="3591" max="3591" width="37" style="4" customWidth="1"/>
    <col min="3592" max="3846" width="9" style="4"/>
    <col min="3847" max="3847" width="37" style="4" customWidth="1"/>
    <col min="3848" max="4102" width="9" style="4"/>
    <col min="4103" max="4103" width="37" style="4" customWidth="1"/>
    <col min="4104" max="4358" width="9" style="4"/>
    <col min="4359" max="4359" width="37" style="4" customWidth="1"/>
    <col min="4360" max="4614" width="9" style="4"/>
    <col min="4615" max="4615" width="37" style="4" customWidth="1"/>
    <col min="4616" max="4870" width="9" style="4"/>
    <col min="4871" max="4871" width="37" style="4" customWidth="1"/>
    <col min="4872" max="5126" width="9" style="4"/>
    <col min="5127" max="5127" width="37" style="4" customWidth="1"/>
    <col min="5128" max="5382" width="9" style="4"/>
    <col min="5383" max="5383" width="37" style="4" customWidth="1"/>
    <col min="5384" max="5638" width="9" style="4"/>
    <col min="5639" max="5639" width="37" style="4" customWidth="1"/>
    <col min="5640" max="5894" width="9" style="4"/>
    <col min="5895" max="5895" width="37" style="4" customWidth="1"/>
    <col min="5896" max="6150" width="9" style="4"/>
    <col min="6151" max="6151" width="37" style="4" customWidth="1"/>
    <col min="6152" max="6406" width="9" style="4"/>
    <col min="6407" max="6407" width="37" style="4" customWidth="1"/>
    <col min="6408" max="6662" width="9" style="4"/>
    <col min="6663" max="6663" width="37" style="4" customWidth="1"/>
    <col min="6664" max="6918" width="9" style="4"/>
    <col min="6919" max="6919" width="37" style="4" customWidth="1"/>
    <col min="6920" max="7174" width="9" style="4"/>
    <col min="7175" max="7175" width="37" style="4" customWidth="1"/>
    <col min="7176" max="7430" width="9" style="4"/>
    <col min="7431" max="7431" width="37" style="4" customWidth="1"/>
    <col min="7432" max="7686" width="9" style="4"/>
    <col min="7687" max="7687" width="37" style="4" customWidth="1"/>
    <col min="7688" max="7942" width="9" style="4"/>
    <col min="7943" max="7943" width="37" style="4" customWidth="1"/>
    <col min="7944" max="8198" width="9" style="4"/>
    <col min="8199" max="8199" width="37" style="4" customWidth="1"/>
    <col min="8200" max="8454" width="9" style="4"/>
    <col min="8455" max="8455" width="37" style="4" customWidth="1"/>
    <col min="8456" max="8710" width="9" style="4"/>
    <col min="8711" max="8711" width="37" style="4" customWidth="1"/>
    <col min="8712" max="8966" width="9" style="4"/>
    <col min="8967" max="8967" width="37" style="4" customWidth="1"/>
    <col min="8968" max="9222" width="9" style="4"/>
    <col min="9223" max="9223" width="37" style="4" customWidth="1"/>
    <col min="9224" max="9478" width="9" style="4"/>
    <col min="9479" max="9479" width="37" style="4" customWidth="1"/>
    <col min="9480" max="9734" width="9" style="4"/>
    <col min="9735" max="9735" width="37" style="4" customWidth="1"/>
    <col min="9736" max="9990" width="9" style="4"/>
    <col min="9991" max="9991" width="37" style="4" customWidth="1"/>
    <col min="9992" max="10246" width="9" style="4"/>
    <col min="10247" max="10247" width="37" style="4" customWidth="1"/>
    <col min="10248" max="10502" width="9" style="4"/>
    <col min="10503" max="10503" width="37" style="4" customWidth="1"/>
    <col min="10504" max="10758" width="9" style="4"/>
    <col min="10759" max="10759" width="37" style="4" customWidth="1"/>
    <col min="10760" max="11014" width="9" style="4"/>
    <col min="11015" max="11015" width="37" style="4" customWidth="1"/>
    <col min="11016" max="11270" width="9" style="4"/>
    <col min="11271" max="11271" width="37" style="4" customWidth="1"/>
    <col min="11272" max="11526" width="9" style="4"/>
    <col min="11527" max="11527" width="37" style="4" customWidth="1"/>
    <col min="11528" max="11782" width="9" style="4"/>
    <col min="11783" max="11783" width="37" style="4" customWidth="1"/>
    <col min="11784" max="12038" width="9" style="4"/>
    <col min="12039" max="12039" width="37" style="4" customWidth="1"/>
    <col min="12040" max="12294" width="9" style="4"/>
    <col min="12295" max="12295" width="37" style="4" customWidth="1"/>
    <col min="12296" max="12550" width="9" style="4"/>
    <col min="12551" max="12551" width="37" style="4" customWidth="1"/>
    <col min="12552" max="12806" width="9" style="4"/>
    <col min="12807" max="12807" width="37" style="4" customWidth="1"/>
    <col min="12808" max="13062" width="9" style="4"/>
    <col min="13063" max="13063" width="37" style="4" customWidth="1"/>
    <col min="13064" max="13318" width="9" style="4"/>
    <col min="13319" max="13319" width="37" style="4" customWidth="1"/>
    <col min="13320" max="13574" width="9" style="4"/>
    <col min="13575" max="13575" width="37" style="4" customWidth="1"/>
    <col min="13576" max="13830" width="9" style="4"/>
    <col min="13831" max="13831" width="37" style="4" customWidth="1"/>
    <col min="13832" max="14086" width="9" style="4"/>
    <col min="14087" max="14087" width="37" style="4" customWidth="1"/>
    <col min="14088" max="14342" width="9" style="4"/>
    <col min="14343" max="14343" width="37" style="4" customWidth="1"/>
    <col min="14344" max="14598" width="9" style="4"/>
    <col min="14599" max="14599" width="37" style="4" customWidth="1"/>
    <col min="14600" max="14854" width="9" style="4"/>
    <col min="14855" max="14855" width="37" style="4" customWidth="1"/>
    <col min="14856" max="15110" width="9" style="4"/>
    <col min="15111" max="15111" width="37" style="4" customWidth="1"/>
    <col min="15112" max="15366" width="9" style="4"/>
    <col min="15367" max="15367" width="37" style="4" customWidth="1"/>
    <col min="15368" max="15622" width="9" style="4"/>
    <col min="15623" max="15623" width="37" style="4" customWidth="1"/>
    <col min="15624" max="15878" width="9" style="4"/>
    <col min="15879" max="15879" width="37" style="4" customWidth="1"/>
    <col min="15880" max="16134" width="9" style="4"/>
    <col min="16135" max="16135" width="37" style="4" customWidth="1"/>
    <col min="16136" max="16384" width="9" style="4"/>
  </cols>
  <sheetData>
    <row r="1" spans="1:7" s="2" customFormat="1" ht="38.25" x14ac:dyDescent="0.55000000000000004">
      <c r="A1" s="1" t="s">
        <v>0</v>
      </c>
      <c r="B1" s="1"/>
      <c r="C1" s="1"/>
      <c r="D1" s="1"/>
      <c r="E1" s="1"/>
      <c r="F1" s="1"/>
      <c r="G1" s="1"/>
    </row>
    <row r="2" spans="1:7" s="2" customFormat="1" ht="38.25" x14ac:dyDescent="0.55000000000000004">
      <c r="A2" s="1" t="s">
        <v>1</v>
      </c>
      <c r="B2" s="1"/>
      <c r="C2" s="1"/>
      <c r="D2" s="1"/>
      <c r="E2" s="1"/>
      <c r="F2" s="1"/>
      <c r="G2" s="1"/>
    </row>
    <row r="3" spans="1:7" s="2" customFormat="1" ht="38.25" x14ac:dyDescent="0.55000000000000004">
      <c r="A3" s="1" t="s">
        <v>2</v>
      </c>
      <c r="B3" s="1"/>
      <c r="C3" s="1"/>
      <c r="D3" s="1"/>
      <c r="E3" s="1"/>
      <c r="F3" s="1"/>
      <c r="G3" s="1"/>
    </row>
    <row r="10" spans="1:7" ht="25.5" x14ac:dyDescent="0.25">
      <c r="A10" s="3" t="s">
        <v>3</v>
      </c>
    </row>
  </sheetData>
  <mergeCells count="3">
    <mergeCell ref="A1:G1"/>
    <mergeCell ref="A2:G2"/>
    <mergeCell ref="A3:G3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T106"/>
  <sheetViews>
    <sheetView showGridLines="0" tabSelected="1" zoomScale="78" zoomScaleNormal="78" workbookViewId="0">
      <pane ySplit="5" topLeftCell="A54" activePane="bottomLeft" state="frozen"/>
      <selection activeCell="A3" sqref="A3:G3"/>
      <selection pane="bottomLeft" activeCell="K58" sqref="K58"/>
    </sheetView>
  </sheetViews>
  <sheetFormatPr defaultColWidth="8.875" defaultRowHeight="16.5" x14ac:dyDescent="0.25"/>
  <cols>
    <col min="1" max="1" width="12.625" style="77" customWidth="1"/>
    <col min="2" max="2" width="11.625" style="49" customWidth="1"/>
    <col min="3" max="3" width="20.25" style="49" customWidth="1"/>
    <col min="4" max="4" width="41.125" style="78" customWidth="1"/>
    <col min="5" max="5" width="12.375" style="79" customWidth="1"/>
    <col min="6" max="6" width="12.75" style="67" bestFit="1" customWidth="1"/>
    <col min="7" max="7" width="13.875" style="67" bestFit="1" customWidth="1"/>
    <col min="8" max="8" width="9.5" style="6" bestFit="1" customWidth="1"/>
    <col min="9" max="9" width="13.875" style="7" customWidth="1"/>
    <col min="10" max="10" width="8.875" style="6"/>
    <col min="11" max="11" width="24.5" style="6" customWidth="1"/>
    <col min="12" max="12" width="10.25" style="6" customWidth="1"/>
    <col min="13" max="254" width="8.875" style="6"/>
    <col min="255" max="255" width="12.625" style="6" customWidth="1"/>
    <col min="256" max="256" width="11.625" style="6" customWidth="1"/>
    <col min="257" max="257" width="26.875" style="6" customWidth="1"/>
    <col min="258" max="258" width="41.125" style="6" customWidth="1"/>
    <col min="259" max="259" width="12.375" style="6" customWidth="1"/>
    <col min="260" max="260" width="11.625" style="6" bestFit="1" customWidth="1"/>
    <col min="261" max="261" width="13.875" style="6" bestFit="1" customWidth="1"/>
    <col min="262" max="262" width="12.875" style="6" customWidth="1"/>
    <col min="263" max="263" width="13.875" style="6" customWidth="1"/>
    <col min="264" max="510" width="8.875" style="6"/>
    <col min="511" max="511" width="12.625" style="6" customWidth="1"/>
    <col min="512" max="512" width="11.625" style="6" customWidth="1"/>
    <col min="513" max="513" width="26.875" style="6" customWidth="1"/>
    <col min="514" max="514" width="41.125" style="6" customWidth="1"/>
    <col min="515" max="515" width="12.375" style="6" customWidth="1"/>
    <col min="516" max="516" width="11.625" style="6" bestFit="1" customWidth="1"/>
    <col min="517" max="517" width="13.875" style="6" bestFit="1" customWidth="1"/>
    <col min="518" max="518" width="12.875" style="6" customWidth="1"/>
    <col min="519" max="519" width="13.875" style="6" customWidth="1"/>
    <col min="520" max="766" width="8.875" style="6"/>
    <col min="767" max="767" width="12.625" style="6" customWidth="1"/>
    <col min="768" max="768" width="11.625" style="6" customWidth="1"/>
    <col min="769" max="769" width="26.875" style="6" customWidth="1"/>
    <col min="770" max="770" width="41.125" style="6" customWidth="1"/>
    <col min="771" max="771" width="12.375" style="6" customWidth="1"/>
    <col min="772" max="772" width="11.625" style="6" bestFit="1" customWidth="1"/>
    <col min="773" max="773" width="13.875" style="6" bestFit="1" customWidth="1"/>
    <col min="774" max="774" width="12.875" style="6" customWidth="1"/>
    <col min="775" max="775" width="13.875" style="6" customWidth="1"/>
    <col min="776" max="1022" width="8.875" style="6"/>
    <col min="1023" max="1023" width="12.625" style="6" customWidth="1"/>
    <col min="1024" max="1024" width="11.625" style="6" customWidth="1"/>
    <col min="1025" max="1025" width="26.875" style="6" customWidth="1"/>
    <col min="1026" max="1026" width="41.125" style="6" customWidth="1"/>
    <col min="1027" max="1027" width="12.375" style="6" customWidth="1"/>
    <col min="1028" max="1028" width="11.625" style="6" bestFit="1" customWidth="1"/>
    <col min="1029" max="1029" width="13.875" style="6" bestFit="1" customWidth="1"/>
    <col min="1030" max="1030" width="12.875" style="6" customWidth="1"/>
    <col min="1031" max="1031" width="13.875" style="6" customWidth="1"/>
    <col min="1032" max="1278" width="8.875" style="6"/>
    <col min="1279" max="1279" width="12.625" style="6" customWidth="1"/>
    <col min="1280" max="1280" width="11.625" style="6" customWidth="1"/>
    <col min="1281" max="1281" width="26.875" style="6" customWidth="1"/>
    <col min="1282" max="1282" width="41.125" style="6" customWidth="1"/>
    <col min="1283" max="1283" width="12.375" style="6" customWidth="1"/>
    <col min="1284" max="1284" width="11.625" style="6" bestFit="1" customWidth="1"/>
    <col min="1285" max="1285" width="13.875" style="6" bestFit="1" customWidth="1"/>
    <col min="1286" max="1286" width="12.875" style="6" customWidth="1"/>
    <col min="1287" max="1287" width="13.875" style="6" customWidth="1"/>
    <col min="1288" max="1534" width="8.875" style="6"/>
    <col min="1535" max="1535" width="12.625" style="6" customWidth="1"/>
    <col min="1536" max="1536" width="11.625" style="6" customWidth="1"/>
    <col min="1537" max="1537" width="26.875" style="6" customWidth="1"/>
    <col min="1538" max="1538" width="41.125" style="6" customWidth="1"/>
    <col min="1539" max="1539" width="12.375" style="6" customWidth="1"/>
    <col min="1540" max="1540" width="11.625" style="6" bestFit="1" customWidth="1"/>
    <col min="1541" max="1541" width="13.875" style="6" bestFit="1" customWidth="1"/>
    <col min="1542" max="1542" width="12.875" style="6" customWidth="1"/>
    <col min="1543" max="1543" width="13.875" style="6" customWidth="1"/>
    <col min="1544" max="1790" width="8.875" style="6"/>
    <col min="1791" max="1791" width="12.625" style="6" customWidth="1"/>
    <col min="1792" max="1792" width="11.625" style="6" customWidth="1"/>
    <col min="1793" max="1793" width="26.875" style="6" customWidth="1"/>
    <col min="1794" max="1794" width="41.125" style="6" customWidth="1"/>
    <col min="1795" max="1795" width="12.375" style="6" customWidth="1"/>
    <col min="1796" max="1796" width="11.625" style="6" bestFit="1" customWidth="1"/>
    <col min="1797" max="1797" width="13.875" style="6" bestFit="1" customWidth="1"/>
    <col min="1798" max="1798" width="12.875" style="6" customWidth="1"/>
    <col min="1799" max="1799" width="13.875" style="6" customWidth="1"/>
    <col min="1800" max="2046" width="8.875" style="6"/>
    <col min="2047" max="2047" width="12.625" style="6" customWidth="1"/>
    <col min="2048" max="2048" width="11.625" style="6" customWidth="1"/>
    <col min="2049" max="2049" width="26.875" style="6" customWidth="1"/>
    <col min="2050" max="2050" width="41.125" style="6" customWidth="1"/>
    <col min="2051" max="2051" width="12.375" style="6" customWidth="1"/>
    <col min="2052" max="2052" width="11.625" style="6" bestFit="1" customWidth="1"/>
    <col min="2053" max="2053" width="13.875" style="6" bestFit="1" customWidth="1"/>
    <col min="2054" max="2054" width="12.875" style="6" customWidth="1"/>
    <col min="2055" max="2055" width="13.875" style="6" customWidth="1"/>
    <col min="2056" max="2302" width="8.875" style="6"/>
    <col min="2303" max="2303" width="12.625" style="6" customWidth="1"/>
    <col min="2304" max="2304" width="11.625" style="6" customWidth="1"/>
    <col min="2305" max="2305" width="26.875" style="6" customWidth="1"/>
    <col min="2306" max="2306" width="41.125" style="6" customWidth="1"/>
    <col min="2307" max="2307" width="12.375" style="6" customWidth="1"/>
    <col min="2308" max="2308" width="11.625" style="6" bestFit="1" customWidth="1"/>
    <col min="2309" max="2309" width="13.875" style="6" bestFit="1" customWidth="1"/>
    <col min="2310" max="2310" width="12.875" style="6" customWidth="1"/>
    <col min="2311" max="2311" width="13.875" style="6" customWidth="1"/>
    <col min="2312" max="2558" width="8.875" style="6"/>
    <col min="2559" max="2559" width="12.625" style="6" customWidth="1"/>
    <col min="2560" max="2560" width="11.625" style="6" customWidth="1"/>
    <col min="2561" max="2561" width="26.875" style="6" customWidth="1"/>
    <col min="2562" max="2562" width="41.125" style="6" customWidth="1"/>
    <col min="2563" max="2563" width="12.375" style="6" customWidth="1"/>
    <col min="2564" max="2564" width="11.625" style="6" bestFit="1" customWidth="1"/>
    <col min="2565" max="2565" width="13.875" style="6" bestFit="1" customWidth="1"/>
    <col min="2566" max="2566" width="12.875" style="6" customWidth="1"/>
    <col min="2567" max="2567" width="13.875" style="6" customWidth="1"/>
    <col min="2568" max="2814" width="8.875" style="6"/>
    <col min="2815" max="2815" width="12.625" style="6" customWidth="1"/>
    <col min="2816" max="2816" width="11.625" style="6" customWidth="1"/>
    <col min="2817" max="2817" width="26.875" style="6" customWidth="1"/>
    <col min="2818" max="2818" width="41.125" style="6" customWidth="1"/>
    <col min="2819" max="2819" width="12.375" style="6" customWidth="1"/>
    <col min="2820" max="2820" width="11.625" style="6" bestFit="1" customWidth="1"/>
    <col min="2821" max="2821" width="13.875" style="6" bestFit="1" customWidth="1"/>
    <col min="2822" max="2822" width="12.875" style="6" customWidth="1"/>
    <col min="2823" max="2823" width="13.875" style="6" customWidth="1"/>
    <col min="2824" max="3070" width="8.875" style="6"/>
    <col min="3071" max="3071" width="12.625" style="6" customWidth="1"/>
    <col min="3072" max="3072" width="11.625" style="6" customWidth="1"/>
    <col min="3073" max="3073" width="26.875" style="6" customWidth="1"/>
    <col min="3074" max="3074" width="41.125" style="6" customWidth="1"/>
    <col min="3075" max="3075" width="12.375" style="6" customWidth="1"/>
    <col min="3076" max="3076" width="11.625" style="6" bestFit="1" customWidth="1"/>
    <col min="3077" max="3077" width="13.875" style="6" bestFit="1" customWidth="1"/>
    <col min="3078" max="3078" width="12.875" style="6" customWidth="1"/>
    <col min="3079" max="3079" width="13.875" style="6" customWidth="1"/>
    <col min="3080" max="3326" width="8.875" style="6"/>
    <col min="3327" max="3327" width="12.625" style="6" customWidth="1"/>
    <col min="3328" max="3328" width="11.625" style="6" customWidth="1"/>
    <col min="3329" max="3329" width="26.875" style="6" customWidth="1"/>
    <col min="3330" max="3330" width="41.125" style="6" customWidth="1"/>
    <col min="3331" max="3331" width="12.375" style="6" customWidth="1"/>
    <col min="3332" max="3332" width="11.625" style="6" bestFit="1" customWidth="1"/>
    <col min="3333" max="3333" width="13.875" style="6" bestFit="1" customWidth="1"/>
    <col min="3334" max="3334" width="12.875" style="6" customWidth="1"/>
    <col min="3335" max="3335" width="13.875" style="6" customWidth="1"/>
    <col min="3336" max="3582" width="8.875" style="6"/>
    <col min="3583" max="3583" width="12.625" style="6" customWidth="1"/>
    <col min="3584" max="3584" width="11.625" style="6" customWidth="1"/>
    <col min="3585" max="3585" width="26.875" style="6" customWidth="1"/>
    <col min="3586" max="3586" width="41.125" style="6" customWidth="1"/>
    <col min="3587" max="3587" width="12.375" style="6" customWidth="1"/>
    <col min="3588" max="3588" width="11.625" style="6" bestFit="1" customWidth="1"/>
    <col min="3589" max="3589" width="13.875" style="6" bestFit="1" customWidth="1"/>
    <col min="3590" max="3590" width="12.875" style="6" customWidth="1"/>
    <col min="3591" max="3591" width="13.875" style="6" customWidth="1"/>
    <col min="3592" max="3838" width="8.875" style="6"/>
    <col min="3839" max="3839" width="12.625" style="6" customWidth="1"/>
    <col min="3840" max="3840" width="11.625" style="6" customWidth="1"/>
    <col min="3841" max="3841" width="26.875" style="6" customWidth="1"/>
    <col min="3842" max="3842" width="41.125" style="6" customWidth="1"/>
    <col min="3843" max="3843" width="12.375" style="6" customWidth="1"/>
    <col min="3844" max="3844" width="11.625" style="6" bestFit="1" customWidth="1"/>
    <col min="3845" max="3845" width="13.875" style="6" bestFit="1" customWidth="1"/>
    <col min="3846" max="3846" width="12.875" style="6" customWidth="1"/>
    <col min="3847" max="3847" width="13.875" style="6" customWidth="1"/>
    <col min="3848" max="4094" width="8.875" style="6"/>
    <col min="4095" max="4095" width="12.625" style="6" customWidth="1"/>
    <col min="4096" max="4096" width="11.625" style="6" customWidth="1"/>
    <col min="4097" max="4097" width="26.875" style="6" customWidth="1"/>
    <col min="4098" max="4098" width="41.125" style="6" customWidth="1"/>
    <col min="4099" max="4099" width="12.375" style="6" customWidth="1"/>
    <col min="4100" max="4100" width="11.625" style="6" bestFit="1" customWidth="1"/>
    <col min="4101" max="4101" width="13.875" style="6" bestFit="1" customWidth="1"/>
    <col min="4102" max="4102" width="12.875" style="6" customWidth="1"/>
    <col min="4103" max="4103" width="13.875" style="6" customWidth="1"/>
    <col min="4104" max="4350" width="8.875" style="6"/>
    <col min="4351" max="4351" width="12.625" style="6" customWidth="1"/>
    <col min="4352" max="4352" width="11.625" style="6" customWidth="1"/>
    <col min="4353" max="4353" width="26.875" style="6" customWidth="1"/>
    <col min="4354" max="4354" width="41.125" style="6" customWidth="1"/>
    <col min="4355" max="4355" width="12.375" style="6" customWidth="1"/>
    <col min="4356" max="4356" width="11.625" style="6" bestFit="1" customWidth="1"/>
    <col min="4357" max="4357" width="13.875" style="6" bestFit="1" customWidth="1"/>
    <col min="4358" max="4358" width="12.875" style="6" customWidth="1"/>
    <col min="4359" max="4359" width="13.875" style="6" customWidth="1"/>
    <col min="4360" max="4606" width="8.875" style="6"/>
    <col min="4607" max="4607" width="12.625" style="6" customWidth="1"/>
    <col min="4608" max="4608" width="11.625" style="6" customWidth="1"/>
    <col min="4609" max="4609" width="26.875" style="6" customWidth="1"/>
    <col min="4610" max="4610" width="41.125" style="6" customWidth="1"/>
    <col min="4611" max="4611" width="12.375" style="6" customWidth="1"/>
    <col min="4612" max="4612" width="11.625" style="6" bestFit="1" customWidth="1"/>
    <col min="4613" max="4613" width="13.875" style="6" bestFit="1" customWidth="1"/>
    <col min="4614" max="4614" width="12.875" style="6" customWidth="1"/>
    <col min="4615" max="4615" width="13.875" style="6" customWidth="1"/>
    <col min="4616" max="4862" width="8.875" style="6"/>
    <col min="4863" max="4863" width="12.625" style="6" customWidth="1"/>
    <col min="4864" max="4864" width="11.625" style="6" customWidth="1"/>
    <col min="4865" max="4865" width="26.875" style="6" customWidth="1"/>
    <col min="4866" max="4866" width="41.125" style="6" customWidth="1"/>
    <col min="4867" max="4867" width="12.375" style="6" customWidth="1"/>
    <col min="4868" max="4868" width="11.625" style="6" bestFit="1" customWidth="1"/>
    <col min="4869" max="4869" width="13.875" style="6" bestFit="1" customWidth="1"/>
    <col min="4870" max="4870" width="12.875" style="6" customWidth="1"/>
    <col min="4871" max="4871" width="13.875" style="6" customWidth="1"/>
    <col min="4872" max="5118" width="8.875" style="6"/>
    <col min="5119" max="5119" width="12.625" style="6" customWidth="1"/>
    <col min="5120" max="5120" width="11.625" style="6" customWidth="1"/>
    <col min="5121" max="5121" width="26.875" style="6" customWidth="1"/>
    <col min="5122" max="5122" width="41.125" style="6" customWidth="1"/>
    <col min="5123" max="5123" width="12.375" style="6" customWidth="1"/>
    <col min="5124" max="5124" width="11.625" style="6" bestFit="1" customWidth="1"/>
    <col min="5125" max="5125" width="13.875" style="6" bestFit="1" customWidth="1"/>
    <col min="5126" max="5126" width="12.875" style="6" customWidth="1"/>
    <col min="5127" max="5127" width="13.875" style="6" customWidth="1"/>
    <col min="5128" max="5374" width="8.875" style="6"/>
    <col min="5375" max="5375" width="12.625" style="6" customWidth="1"/>
    <col min="5376" max="5376" width="11.625" style="6" customWidth="1"/>
    <col min="5377" max="5377" width="26.875" style="6" customWidth="1"/>
    <col min="5378" max="5378" width="41.125" style="6" customWidth="1"/>
    <col min="5379" max="5379" width="12.375" style="6" customWidth="1"/>
    <col min="5380" max="5380" width="11.625" style="6" bestFit="1" customWidth="1"/>
    <col min="5381" max="5381" width="13.875" style="6" bestFit="1" customWidth="1"/>
    <col min="5382" max="5382" width="12.875" style="6" customWidth="1"/>
    <col min="5383" max="5383" width="13.875" style="6" customWidth="1"/>
    <col min="5384" max="5630" width="8.875" style="6"/>
    <col min="5631" max="5631" width="12.625" style="6" customWidth="1"/>
    <col min="5632" max="5632" width="11.625" style="6" customWidth="1"/>
    <col min="5633" max="5633" width="26.875" style="6" customWidth="1"/>
    <col min="5634" max="5634" width="41.125" style="6" customWidth="1"/>
    <col min="5635" max="5635" width="12.375" style="6" customWidth="1"/>
    <col min="5636" max="5636" width="11.625" style="6" bestFit="1" customWidth="1"/>
    <col min="5637" max="5637" width="13.875" style="6" bestFit="1" customWidth="1"/>
    <col min="5638" max="5638" width="12.875" style="6" customWidth="1"/>
    <col min="5639" max="5639" width="13.875" style="6" customWidth="1"/>
    <col min="5640" max="5886" width="8.875" style="6"/>
    <col min="5887" max="5887" width="12.625" style="6" customWidth="1"/>
    <col min="5888" max="5888" width="11.625" style="6" customWidth="1"/>
    <col min="5889" max="5889" width="26.875" style="6" customWidth="1"/>
    <col min="5890" max="5890" width="41.125" style="6" customWidth="1"/>
    <col min="5891" max="5891" width="12.375" style="6" customWidth="1"/>
    <col min="5892" max="5892" width="11.625" style="6" bestFit="1" customWidth="1"/>
    <col min="5893" max="5893" width="13.875" style="6" bestFit="1" customWidth="1"/>
    <col min="5894" max="5894" width="12.875" style="6" customWidth="1"/>
    <col min="5895" max="5895" width="13.875" style="6" customWidth="1"/>
    <col min="5896" max="6142" width="8.875" style="6"/>
    <col min="6143" max="6143" width="12.625" style="6" customWidth="1"/>
    <col min="6144" max="6144" width="11.625" style="6" customWidth="1"/>
    <col min="6145" max="6145" width="26.875" style="6" customWidth="1"/>
    <col min="6146" max="6146" width="41.125" style="6" customWidth="1"/>
    <col min="6147" max="6147" width="12.375" style="6" customWidth="1"/>
    <col min="6148" max="6148" width="11.625" style="6" bestFit="1" customWidth="1"/>
    <col min="6149" max="6149" width="13.875" style="6" bestFit="1" customWidth="1"/>
    <col min="6150" max="6150" width="12.875" style="6" customWidth="1"/>
    <col min="6151" max="6151" width="13.875" style="6" customWidth="1"/>
    <col min="6152" max="6398" width="8.875" style="6"/>
    <col min="6399" max="6399" width="12.625" style="6" customWidth="1"/>
    <col min="6400" max="6400" width="11.625" style="6" customWidth="1"/>
    <col min="6401" max="6401" width="26.875" style="6" customWidth="1"/>
    <col min="6402" max="6402" width="41.125" style="6" customWidth="1"/>
    <col min="6403" max="6403" width="12.375" style="6" customWidth="1"/>
    <col min="6404" max="6404" width="11.625" style="6" bestFit="1" customWidth="1"/>
    <col min="6405" max="6405" width="13.875" style="6" bestFit="1" customWidth="1"/>
    <col min="6406" max="6406" width="12.875" style="6" customWidth="1"/>
    <col min="6407" max="6407" width="13.875" style="6" customWidth="1"/>
    <col min="6408" max="6654" width="8.875" style="6"/>
    <col min="6655" max="6655" width="12.625" style="6" customWidth="1"/>
    <col min="6656" max="6656" width="11.625" style="6" customWidth="1"/>
    <col min="6657" max="6657" width="26.875" style="6" customWidth="1"/>
    <col min="6658" max="6658" width="41.125" style="6" customWidth="1"/>
    <col min="6659" max="6659" width="12.375" style="6" customWidth="1"/>
    <col min="6660" max="6660" width="11.625" style="6" bestFit="1" customWidth="1"/>
    <col min="6661" max="6661" width="13.875" style="6" bestFit="1" customWidth="1"/>
    <col min="6662" max="6662" width="12.875" style="6" customWidth="1"/>
    <col min="6663" max="6663" width="13.875" style="6" customWidth="1"/>
    <col min="6664" max="6910" width="8.875" style="6"/>
    <col min="6911" max="6911" width="12.625" style="6" customWidth="1"/>
    <col min="6912" max="6912" width="11.625" style="6" customWidth="1"/>
    <col min="6913" max="6913" width="26.875" style="6" customWidth="1"/>
    <col min="6914" max="6914" width="41.125" style="6" customWidth="1"/>
    <col min="6915" max="6915" width="12.375" style="6" customWidth="1"/>
    <col min="6916" max="6916" width="11.625" style="6" bestFit="1" customWidth="1"/>
    <col min="6917" max="6917" width="13.875" style="6" bestFit="1" customWidth="1"/>
    <col min="6918" max="6918" width="12.875" style="6" customWidth="1"/>
    <col min="6919" max="6919" width="13.875" style="6" customWidth="1"/>
    <col min="6920" max="7166" width="8.875" style="6"/>
    <col min="7167" max="7167" width="12.625" style="6" customWidth="1"/>
    <col min="7168" max="7168" width="11.625" style="6" customWidth="1"/>
    <col min="7169" max="7169" width="26.875" style="6" customWidth="1"/>
    <col min="7170" max="7170" width="41.125" style="6" customWidth="1"/>
    <col min="7171" max="7171" width="12.375" style="6" customWidth="1"/>
    <col min="7172" max="7172" width="11.625" style="6" bestFit="1" customWidth="1"/>
    <col min="7173" max="7173" width="13.875" style="6" bestFit="1" customWidth="1"/>
    <col min="7174" max="7174" width="12.875" style="6" customWidth="1"/>
    <col min="7175" max="7175" width="13.875" style="6" customWidth="1"/>
    <col min="7176" max="7422" width="8.875" style="6"/>
    <col min="7423" max="7423" width="12.625" style="6" customWidth="1"/>
    <col min="7424" max="7424" width="11.625" style="6" customWidth="1"/>
    <col min="7425" max="7425" width="26.875" style="6" customWidth="1"/>
    <col min="7426" max="7426" width="41.125" style="6" customWidth="1"/>
    <col min="7427" max="7427" width="12.375" style="6" customWidth="1"/>
    <col min="7428" max="7428" width="11.625" style="6" bestFit="1" customWidth="1"/>
    <col min="7429" max="7429" width="13.875" style="6" bestFit="1" customWidth="1"/>
    <col min="7430" max="7430" width="12.875" style="6" customWidth="1"/>
    <col min="7431" max="7431" width="13.875" style="6" customWidth="1"/>
    <col min="7432" max="7678" width="8.875" style="6"/>
    <col min="7679" max="7679" width="12.625" style="6" customWidth="1"/>
    <col min="7680" max="7680" width="11.625" style="6" customWidth="1"/>
    <col min="7681" max="7681" width="26.875" style="6" customWidth="1"/>
    <col min="7682" max="7682" width="41.125" style="6" customWidth="1"/>
    <col min="7683" max="7683" width="12.375" style="6" customWidth="1"/>
    <col min="7684" max="7684" width="11.625" style="6" bestFit="1" customWidth="1"/>
    <col min="7685" max="7685" width="13.875" style="6" bestFit="1" customWidth="1"/>
    <col min="7686" max="7686" width="12.875" style="6" customWidth="1"/>
    <col min="7687" max="7687" width="13.875" style="6" customWidth="1"/>
    <col min="7688" max="7934" width="8.875" style="6"/>
    <col min="7935" max="7935" width="12.625" style="6" customWidth="1"/>
    <col min="7936" max="7936" width="11.625" style="6" customWidth="1"/>
    <col min="7937" max="7937" width="26.875" style="6" customWidth="1"/>
    <col min="7938" max="7938" width="41.125" style="6" customWidth="1"/>
    <col min="7939" max="7939" width="12.375" style="6" customWidth="1"/>
    <col min="7940" max="7940" width="11.625" style="6" bestFit="1" customWidth="1"/>
    <col min="7941" max="7941" width="13.875" style="6" bestFit="1" customWidth="1"/>
    <col min="7942" max="7942" width="12.875" style="6" customWidth="1"/>
    <col min="7943" max="7943" width="13.875" style="6" customWidth="1"/>
    <col min="7944" max="8190" width="8.875" style="6"/>
    <col min="8191" max="8191" width="12.625" style="6" customWidth="1"/>
    <col min="8192" max="8192" width="11.625" style="6" customWidth="1"/>
    <col min="8193" max="8193" width="26.875" style="6" customWidth="1"/>
    <col min="8194" max="8194" width="41.125" style="6" customWidth="1"/>
    <col min="8195" max="8195" width="12.375" style="6" customWidth="1"/>
    <col min="8196" max="8196" width="11.625" style="6" bestFit="1" customWidth="1"/>
    <col min="8197" max="8197" width="13.875" style="6" bestFit="1" customWidth="1"/>
    <col min="8198" max="8198" width="12.875" style="6" customWidth="1"/>
    <col min="8199" max="8199" width="13.875" style="6" customWidth="1"/>
    <col min="8200" max="8446" width="8.875" style="6"/>
    <col min="8447" max="8447" width="12.625" style="6" customWidth="1"/>
    <col min="8448" max="8448" width="11.625" style="6" customWidth="1"/>
    <col min="8449" max="8449" width="26.875" style="6" customWidth="1"/>
    <col min="8450" max="8450" width="41.125" style="6" customWidth="1"/>
    <col min="8451" max="8451" width="12.375" style="6" customWidth="1"/>
    <col min="8452" max="8452" width="11.625" style="6" bestFit="1" customWidth="1"/>
    <col min="8453" max="8453" width="13.875" style="6" bestFit="1" customWidth="1"/>
    <col min="8454" max="8454" width="12.875" style="6" customWidth="1"/>
    <col min="8455" max="8455" width="13.875" style="6" customWidth="1"/>
    <col min="8456" max="8702" width="8.875" style="6"/>
    <col min="8703" max="8703" width="12.625" style="6" customWidth="1"/>
    <col min="8704" max="8704" width="11.625" style="6" customWidth="1"/>
    <col min="8705" max="8705" width="26.875" style="6" customWidth="1"/>
    <col min="8706" max="8706" width="41.125" style="6" customWidth="1"/>
    <col min="8707" max="8707" width="12.375" style="6" customWidth="1"/>
    <col min="8708" max="8708" width="11.625" style="6" bestFit="1" customWidth="1"/>
    <col min="8709" max="8709" width="13.875" style="6" bestFit="1" customWidth="1"/>
    <col min="8710" max="8710" width="12.875" style="6" customWidth="1"/>
    <col min="8711" max="8711" width="13.875" style="6" customWidth="1"/>
    <col min="8712" max="8958" width="8.875" style="6"/>
    <col min="8959" max="8959" width="12.625" style="6" customWidth="1"/>
    <col min="8960" max="8960" width="11.625" style="6" customWidth="1"/>
    <col min="8961" max="8961" width="26.875" style="6" customWidth="1"/>
    <col min="8962" max="8962" width="41.125" style="6" customWidth="1"/>
    <col min="8963" max="8963" width="12.375" style="6" customWidth="1"/>
    <col min="8964" max="8964" width="11.625" style="6" bestFit="1" customWidth="1"/>
    <col min="8965" max="8965" width="13.875" style="6" bestFit="1" customWidth="1"/>
    <col min="8966" max="8966" width="12.875" style="6" customWidth="1"/>
    <col min="8967" max="8967" width="13.875" style="6" customWidth="1"/>
    <col min="8968" max="9214" width="8.875" style="6"/>
    <col min="9215" max="9215" width="12.625" style="6" customWidth="1"/>
    <col min="9216" max="9216" width="11.625" style="6" customWidth="1"/>
    <col min="9217" max="9217" width="26.875" style="6" customWidth="1"/>
    <col min="9218" max="9218" width="41.125" style="6" customWidth="1"/>
    <col min="9219" max="9219" width="12.375" style="6" customWidth="1"/>
    <col min="9220" max="9220" width="11.625" style="6" bestFit="1" customWidth="1"/>
    <col min="9221" max="9221" width="13.875" style="6" bestFit="1" customWidth="1"/>
    <col min="9222" max="9222" width="12.875" style="6" customWidth="1"/>
    <col min="9223" max="9223" width="13.875" style="6" customWidth="1"/>
    <col min="9224" max="9470" width="8.875" style="6"/>
    <col min="9471" max="9471" width="12.625" style="6" customWidth="1"/>
    <col min="9472" max="9472" width="11.625" style="6" customWidth="1"/>
    <col min="9473" max="9473" width="26.875" style="6" customWidth="1"/>
    <col min="9474" max="9474" width="41.125" style="6" customWidth="1"/>
    <col min="9475" max="9475" width="12.375" style="6" customWidth="1"/>
    <col min="9476" max="9476" width="11.625" style="6" bestFit="1" customWidth="1"/>
    <col min="9477" max="9477" width="13.875" style="6" bestFit="1" customWidth="1"/>
    <col min="9478" max="9478" width="12.875" style="6" customWidth="1"/>
    <col min="9479" max="9479" width="13.875" style="6" customWidth="1"/>
    <col min="9480" max="9726" width="8.875" style="6"/>
    <col min="9727" max="9727" width="12.625" style="6" customWidth="1"/>
    <col min="9728" max="9728" width="11.625" style="6" customWidth="1"/>
    <col min="9729" max="9729" width="26.875" style="6" customWidth="1"/>
    <col min="9730" max="9730" width="41.125" style="6" customWidth="1"/>
    <col min="9731" max="9731" width="12.375" style="6" customWidth="1"/>
    <col min="9732" max="9732" width="11.625" style="6" bestFit="1" customWidth="1"/>
    <col min="9733" max="9733" width="13.875" style="6" bestFit="1" customWidth="1"/>
    <col min="9734" max="9734" width="12.875" style="6" customWidth="1"/>
    <col min="9735" max="9735" width="13.875" style="6" customWidth="1"/>
    <col min="9736" max="9982" width="8.875" style="6"/>
    <col min="9983" max="9983" width="12.625" style="6" customWidth="1"/>
    <col min="9984" max="9984" width="11.625" style="6" customWidth="1"/>
    <col min="9985" max="9985" width="26.875" style="6" customWidth="1"/>
    <col min="9986" max="9986" width="41.125" style="6" customWidth="1"/>
    <col min="9987" max="9987" width="12.375" style="6" customWidth="1"/>
    <col min="9988" max="9988" width="11.625" style="6" bestFit="1" customWidth="1"/>
    <col min="9989" max="9989" width="13.875" style="6" bestFit="1" customWidth="1"/>
    <col min="9990" max="9990" width="12.875" style="6" customWidth="1"/>
    <col min="9991" max="9991" width="13.875" style="6" customWidth="1"/>
    <col min="9992" max="10238" width="8.875" style="6"/>
    <col min="10239" max="10239" width="12.625" style="6" customWidth="1"/>
    <col min="10240" max="10240" width="11.625" style="6" customWidth="1"/>
    <col min="10241" max="10241" width="26.875" style="6" customWidth="1"/>
    <col min="10242" max="10242" width="41.125" style="6" customWidth="1"/>
    <col min="10243" max="10243" width="12.375" style="6" customWidth="1"/>
    <col min="10244" max="10244" width="11.625" style="6" bestFit="1" customWidth="1"/>
    <col min="10245" max="10245" width="13.875" style="6" bestFit="1" customWidth="1"/>
    <col min="10246" max="10246" width="12.875" style="6" customWidth="1"/>
    <col min="10247" max="10247" width="13.875" style="6" customWidth="1"/>
    <col min="10248" max="10494" width="8.875" style="6"/>
    <col min="10495" max="10495" width="12.625" style="6" customWidth="1"/>
    <col min="10496" max="10496" width="11.625" style="6" customWidth="1"/>
    <col min="10497" max="10497" width="26.875" style="6" customWidth="1"/>
    <col min="10498" max="10498" width="41.125" style="6" customWidth="1"/>
    <col min="10499" max="10499" width="12.375" style="6" customWidth="1"/>
    <col min="10500" max="10500" width="11.625" style="6" bestFit="1" customWidth="1"/>
    <col min="10501" max="10501" width="13.875" style="6" bestFit="1" customWidth="1"/>
    <col min="10502" max="10502" width="12.875" style="6" customWidth="1"/>
    <col min="10503" max="10503" width="13.875" style="6" customWidth="1"/>
    <col min="10504" max="10750" width="8.875" style="6"/>
    <col min="10751" max="10751" width="12.625" style="6" customWidth="1"/>
    <col min="10752" max="10752" width="11.625" style="6" customWidth="1"/>
    <col min="10753" max="10753" width="26.875" style="6" customWidth="1"/>
    <col min="10754" max="10754" width="41.125" style="6" customWidth="1"/>
    <col min="10755" max="10755" width="12.375" style="6" customWidth="1"/>
    <col min="10756" max="10756" width="11.625" style="6" bestFit="1" customWidth="1"/>
    <col min="10757" max="10757" width="13.875" style="6" bestFit="1" customWidth="1"/>
    <col min="10758" max="10758" width="12.875" style="6" customWidth="1"/>
    <col min="10759" max="10759" width="13.875" style="6" customWidth="1"/>
    <col min="10760" max="11006" width="8.875" style="6"/>
    <col min="11007" max="11007" width="12.625" style="6" customWidth="1"/>
    <col min="11008" max="11008" width="11.625" style="6" customWidth="1"/>
    <col min="11009" max="11009" width="26.875" style="6" customWidth="1"/>
    <col min="11010" max="11010" width="41.125" style="6" customWidth="1"/>
    <col min="11011" max="11011" width="12.375" style="6" customWidth="1"/>
    <col min="11012" max="11012" width="11.625" style="6" bestFit="1" customWidth="1"/>
    <col min="11013" max="11013" width="13.875" style="6" bestFit="1" customWidth="1"/>
    <col min="11014" max="11014" width="12.875" style="6" customWidth="1"/>
    <col min="11015" max="11015" width="13.875" style="6" customWidth="1"/>
    <col min="11016" max="11262" width="8.875" style="6"/>
    <col min="11263" max="11263" width="12.625" style="6" customWidth="1"/>
    <col min="11264" max="11264" width="11.625" style="6" customWidth="1"/>
    <col min="11265" max="11265" width="26.875" style="6" customWidth="1"/>
    <col min="11266" max="11266" width="41.125" style="6" customWidth="1"/>
    <col min="11267" max="11267" width="12.375" style="6" customWidth="1"/>
    <col min="11268" max="11268" width="11.625" style="6" bestFit="1" customWidth="1"/>
    <col min="11269" max="11269" width="13.875" style="6" bestFit="1" customWidth="1"/>
    <col min="11270" max="11270" width="12.875" style="6" customWidth="1"/>
    <col min="11271" max="11271" width="13.875" style="6" customWidth="1"/>
    <col min="11272" max="11518" width="8.875" style="6"/>
    <col min="11519" max="11519" width="12.625" style="6" customWidth="1"/>
    <col min="11520" max="11520" width="11.625" style="6" customWidth="1"/>
    <col min="11521" max="11521" width="26.875" style="6" customWidth="1"/>
    <col min="11522" max="11522" width="41.125" style="6" customWidth="1"/>
    <col min="11523" max="11523" width="12.375" style="6" customWidth="1"/>
    <col min="11524" max="11524" width="11.625" style="6" bestFit="1" customWidth="1"/>
    <col min="11525" max="11525" width="13.875" style="6" bestFit="1" customWidth="1"/>
    <col min="11526" max="11526" width="12.875" style="6" customWidth="1"/>
    <col min="11527" max="11527" width="13.875" style="6" customWidth="1"/>
    <col min="11528" max="11774" width="8.875" style="6"/>
    <col min="11775" max="11775" width="12.625" style="6" customWidth="1"/>
    <col min="11776" max="11776" width="11.625" style="6" customWidth="1"/>
    <col min="11777" max="11777" width="26.875" style="6" customWidth="1"/>
    <col min="11778" max="11778" width="41.125" style="6" customWidth="1"/>
    <col min="11779" max="11779" width="12.375" style="6" customWidth="1"/>
    <col min="11780" max="11780" width="11.625" style="6" bestFit="1" customWidth="1"/>
    <col min="11781" max="11781" width="13.875" style="6" bestFit="1" customWidth="1"/>
    <col min="11782" max="11782" width="12.875" style="6" customWidth="1"/>
    <col min="11783" max="11783" width="13.875" style="6" customWidth="1"/>
    <col min="11784" max="12030" width="8.875" style="6"/>
    <col min="12031" max="12031" width="12.625" style="6" customWidth="1"/>
    <col min="12032" max="12032" width="11.625" style="6" customWidth="1"/>
    <col min="12033" max="12033" width="26.875" style="6" customWidth="1"/>
    <col min="12034" max="12034" width="41.125" style="6" customWidth="1"/>
    <col min="12035" max="12035" width="12.375" style="6" customWidth="1"/>
    <col min="12036" max="12036" width="11.625" style="6" bestFit="1" customWidth="1"/>
    <col min="12037" max="12037" width="13.875" style="6" bestFit="1" customWidth="1"/>
    <col min="12038" max="12038" width="12.875" style="6" customWidth="1"/>
    <col min="12039" max="12039" width="13.875" style="6" customWidth="1"/>
    <col min="12040" max="12286" width="8.875" style="6"/>
    <col min="12287" max="12287" width="12.625" style="6" customWidth="1"/>
    <col min="12288" max="12288" width="11.625" style="6" customWidth="1"/>
    <col min="12289" max="12289" width="26.875" style="6" customWidth="1"/>
    <col min="12290" max="12290" width="41.125" style="6" customWidth="1"/>
    <col min="12291" max="12291" width="12.375" style="6" customWidth="1"/>
    <col min="12292" max="12292" width="11.625" style="6" bestFit="1" customWidth="1"/>
    <col min="12293" max="12293" width="13.875" style="6" bestFit="1" customWidth="1"/>
    <col min="12294" max="12294" width="12.875" style="6" customWidth="1"/>
    <col min="12295" max="12295" width="13.875" style="6" customWidth="1"/>
    <col min="12296" max="12542" width="8.875" style="6"/>
    <col min="12543" max="12543" width="12.625" style="6" customWidth="1"/>
    <col min="12544" max="12544" width="11.625" style="6" customWidth="1"/>
    <col min="12545" max="12545" width="26.875" style="6" customWidth="1"/>
    <col min="12546" max="12546" width="41.125" style="6" customWidth="1"/>
    <col min="12547" max="12547" width="12.375" style="6" customWidth="1"/>
    <col min="12548" max="12548" width="11.625" style="6" bestFit="1" customWidth="1"/>
    <col min="12549" max="12549" width="13.875" style="6" bestFit="1" customWidth="1"/>
    <col min="12550" max="12550" width="12.875" style="6" customWidth="1"/>
    <col min="12551" max="12551" width="13.875" style="6" customWidth="1"/>
    <col min="12552" max="12798" width="8.875" style="6"/>
    <col min="12799" max="12799" width="12.625" style="6" customWidth="1"/>
    <col min="12800" max="12800" width="11.625" style="6" customWidth="1"/>
    <col min="12801" max="12801" width="26.875" style="6" customWidth="1"/>
    <col min="12802" max="12802" width="41.125" style="6" customWidth="1"/>
    <col min="12803" max="12803" width="12.375" style="6" customWidth="1"/>
    <col min="12804" max="12804" width="11.625" style="6" bestFit="1" customWidth="1"/>
    <col min="12805" max="12805" width="13.875" style="6" bestFit="1" customWidth="1"/>
    <col min="12806" max="12806" width="12.875" style="6" customWidth="1"/>
    <col min="12807" max="12807" width="13.875" style="6" customWidth="1"/>
    <col min="12808" max="13054" width="8.875" style="6"/>
    <col min="13055" max="13055" width="12.625" style="6" customWidth="1"/>
    <col min="13056" max="13056" width="11.625" style="6" customWidth="1"/>
    <col min="13057" max="13057" width="26.875" style="6" customWidth="1"/>
    <col min="13058" max="13058" width="41.125" style="6" customWidth="1"/>
    <col min="13059" max="13059" width="12.375" style="6" customWidth="1"/>
    <col min="13060" max="13060" width="11.625" style="6" bestFit="1" customWidth="1"/>
    <col min="13061" max="13061" width="13.875" style="6" bestFit="1" customWidth="1"/>
    <col min="13062" max="13062" width="12.875" style="6" customWidth="1"/>
    <col min="13063" max="13063" width="13.875" style="6" customWidth="1"/>
    <col min="13064" max="13310" width="8.875" style="6"/>
    <col min="13311" max="13311" width="12.625" style="6" customWidth="1"/>
    <col min="13312" max="13312" width="11.625" style="6" customWidth="1"/>
    <col min="13313" max="13313" width="26.875" style="6" customWidth="1"/>
    <col min="13314" max="13314" width="41.125" style="6" customWidth="1"/>
    <col min="13315" max="13315" width="12.375" style="6" customWidth="1"/>
    <col min="13316" max="13316" width="11.625" style="6" bestFit="1" customWidth="1"/>
    <col min="13317" max="13317" width="13.875" style="6" bestFit="1" customWidth="1"/>
    <col min="13318" max="13318" width="12.875" style="6" customWidth="1"/>
    <col min="13319" max="13319" width="13.875" style="6" customWidth="1"/>
    <col min="13320" max="13566" width="8.875" style="6"/>
    <col min="13567" max="13567" width="12.625" style="6" customWidth="1"/>
    <col min="13568" max="13568" width="11.625" style="6" customWidth="1"/>
    <col min="13569" max="13569" width="26.875" style="6" customWidth="1"/>
    <col min="13570" max="13570" width="41.125" style="6" customWidth="1"/>
    <col min="13571" max="13571" width="12.375" style="6" customWidth="1"/>
    <col min="13572" max="13572" width="11.625" style="6" bestFit="1" customWidth="1"/>
    <col min="13573" max="13573" width="13.875" style="6" bestFit="1" customWidth="1"/>
    <col min="13574" max="13574" width="12.875" style="6" customWidth="1"/>
    <col min="13575" max="13575" width="13.875" style="6" customWidth="1"/>
    <col min="13576" max="13822" width="8.875" style="6"/>
    <col min="13823" max="13823" width="12.625" style="6" customWidth="1"/>
    <col min="13824" max="13824" width="11.625" style="6" customWidth="1"/>
    <col min="13825" max="13825" width="26.875" style="6" customWidth="1"/>
    <col min="13826" max="13826" width="41.125" style="6" customWidth="1"/>
    <col min="13827" max="13827" width="12.375" style="6" customWidth="1"/>
    <col min="13828" max="13828" width="11.625" style="6" bestFit="1" customWidth="1"/>
    <col min="13829" max="13829" width="13.875" style="6" bestFit="1" customWidth="1"/>
    <col min="13830" max="13830" width="12.875" style="6" customWidth="1"/>
    <col min="13831" max="13831" width="13.875" style="6" customWidth="1"/>
    <col min="13832" max="14078" width="8.875" style="6"/>
    <col min="14079" max="14079" width="12.625" style="6" customWidth="1"/>
    <col min="14080" max="14080" width="11.625" style="6" customWidth="1"/>
    <col min="14081" max="14081" width="26.875" style="6" customWidth="1"/>
    <col min="14082" max="14082" width="41.125" style="6" customWidth="1"/>
    <col min="14083" max="14083" width="12.375" style="6" customWidth="1"/>
    <col min="14084" max="14084" width="11.625" style="6" bestFit="1" customWidth="1"/>
    <col min="14085" max="14085" width="13.875" style="6" bestFit="1" customWidth="1"/>
    <col min="14086" max="14086" width="12.875" style="6" customWidth="1"/>
    <col min="14087" max="14087" width="13.875" style="6" customWidth="1"/>
    <col min="14088" max="14334" width="8.875" style="6"/>
    <col min="14335" max="14335" width="12.625" style="6" customWidth="1"/>
    <col min="14336" max="14336" width="11.625" style="6" customWidth="1"/>
    <col min="14337" max="14337" width="26.875" style="6" customWidth="1"/>
    <col min="14338" max="14338" width="41.125" style="6" customWidth="1"/>
    <col min="14339" max="14339" width="12.375" style="6" customWidth="1"/>
    <col min="14340" max="14340" width="11.625" style="6" bestFit="1" customWidth="1"/>
    <col min="14341" max="14341" width="13.875" style="6" bestFit="1" customWidth="1"/>
    <col min="14342" max="14342" width="12.875" style="6" customWidth="1"/>
    <col min="14343" max="14343" width="13.875" style="6" customWidth="1"/>
    <col min="14344" max="14590" width="8.875" style="6"/>
    <col min="14591" max="14591" width="12.625" style="6" customWidth="1"/>
    <col min="14592" max="14592" width="11.625" style="6" customWidth="1"/>
    <col min="14593" max="14593" width="26.875" style="6" customWidth="1"/>
    <col min="14594" max="14594" width="41.125" style="6" customWidth="1"/>
    <col min="14595" max="14595" width="12.375" style="6" customWidth="1"/>
    <col min="14596" max="14596" width="11.625" style="6" bestFit="1" customWidth="1"/>
    <col min="14597" max="14597" width="13.875" style="6" bestFit="1" customWidth="1"/>
    <col min="14598" max="14598" width="12.875" style="6" customWidth="1"/>
    <col min="14599" max="14599" width="13.875" style="6" customWidth="1"/>
    <col min="14600" max="14846" width="8.875" style="6"/>
    <col min="14847" max="14847" width="12.625" style="6" customWidth="1"/>
    <col min="14848" max="14848" width="11.625" style="6" customWidth="1"/>
    <col min="14849" max="14849" width="26.875" style="6" customWidth="1"/>
    <col min="14850" max="14850" width="41.125" style="6" customWidth="1"/>
    <col min="14851" max="14851" width="12.375" style="6" customWidth="1"/>
    <col min="14852" max="14852" width="11.625" style="6" bestFit="1" customWidth="1"/>
    <col min="14853" max="14853" width="13.875" style="6" bestFit="1" customWidth="1"/>
    <col min="14854" max="14854" width="12.875" style="6" customWidth="1"/>
    <col min="14855" max="14855" width="13.875" style="6" customWidth="1"/>
    <col min="14856" max="15102" width="8.875" style="6"/>
    <col min="15103" max="15103" width="12.625" style="6" customWidth="1"/>
    <col min="15104" max="15104" width="11.625" style="6" customWidth="1"/>
    <col min="15105" max="15105" width="26.875" style="6" customWidth="1"/>
    <col min="15106" max="15106" width="41.125" style="6" customWidth="1"/>
    <col min="15107" max="15107" width="12.375" style="6" customWidth="1"/>
    <col min="15108" max="15108" width="11.625" style="6" bestFit="1" customWidth="1"/>
    <col min="15109" max="15109" width="13.875" style="6" bestFit="1" customWidth="1"/>
    <col min="15110" max="15110" width="12.875" style="6" customWidth="1"/>
    <col min="15111" max="15111" width="13.875" style="6" customWidth="1"/>
    <col min="15112" max="15358" width="8.875" style="6"/>
    <col min="15359" max="15359" width="12.625" style="6" customWidth="1"/>
    <col min="15360" max="15360" width="11.625" style="6" customWidth="1"/>
    <col min="15361" max="15361" width="26.875" style="6" customWidth="1"/>
    <col min="15362" max="15362" width="41.125" style="6" customWidth="1"/>
    <col min="15363" max="15363" width="12.375" style="6" customWidth="1"/>
    <col min="15364" max="15364" width="11.625" style="6" bestFit="1" customWidth="1"/>
    <col min="15365" max="15365" width="13.875" style="6" bestFit="1" customWidth="1"/>
    <col min="15366" max="15366" width="12.875" style="6" customWidth="1"/>
    <col min="15367" max="15367" width="13.875" style="6" customWidth="1"/>
    <col min="15368" max="15614" width="8.875" style="6"/>
    <col min="15615" max="15615" width="12.625" style="6" customWidth="1"/>
    <col min="15616" max="15616" width="11.625" style="6" customWidth="1"/>
    <col min="15617" max="15617" width="26.875" style="6" customWidth="1"/>
    <col min="15618" max="15618" width="41.125" style="6" customWidth="1"/>
    <col min="15619" max="15619" width="12.375" style="6" customWidth="1"/>
    <col min="15620" max="15620" width="11.625" style="6" bestFit="1" customWidth="1"/>
    <col min="15621" max="15621" width="13.875" style="6" bestFit="1" customWidth="1"/>
    <col min="15622" max="15622" width="12.875" style="6" customWidth="1"/>
    <col min="15623" max="15623" width="13.875" style="6" customWidth="1"/>
    <col min="15624" max="15870" width="8.875" style="6"/>
    <col min="15871" max="15871" width="12.625" style="6" customWidth="1"/>
    <col min="15872" max="15872" width="11.625" style="6" customWidth="1"/>
    <col min="15873" max="15873" width="26.875" style="6" customWidth="1"/>
    <col min="15874" max="15874" width="41.125" style="6" customWidth="1"/>
    <col min="15875" max="15875" width="12.375" style="6" customWidth="1"/>
    <col min="15876" max="15876" width="11.625" style="6" bestFit="1" customWidth="1"/>
    <col min="15877" max="15877" width="13.875" style="6" bestFit="1" customWidth="1"/>
    <col min="15878" max="15878" width="12.875" style="6" customWidth="1"/>
    <col min="15879" max="15879" width="13.875" style="6" customWidth="1"/>
    <col min="15880" max="16126" width="8.875" style="6"/>
    <col min="16127" max="16127" width="12.625" style="6" customWidth="1"/>
    <col min="16128" max="16128" width="11.625" style="6" customWidth="1"/>
    <col min="16129" max="16129" width="26.875" style="6" customWidth="1"/>
    <col min="16130" max="16130" width="41.125" style="6" customWidth="1"/>
    <col min="16131" max="16131" width="12.375" style="6" customWidth="1"/>
    <col min="16132" max="16132" width="11.625" style="6" bestFit="1" customWidth="1"/>
    <col min="16133" max="16133" width="13.875" style="6" bestFit="1" customWidth="1"/>
    <col min="16134" max="16134" width="12.875" style="6" customWidth="1"/>
    <col min="16135" max="16135" width="13.875" style="6" customWidth="1"/>
    <col min="16136" max="16384" width="8.875" style="6"/>
  </cols>
  <sheetData>
    <row r="1" spans="1:254" ht="21" x14ac:dyDescent="0.25">
      <c r="A1" s="5" t="s">
        <v>4</v>
      </c>
      <c r="B1" s="5"/>
      <c r="C1" s="5"/>
      <c r="D1" s="5"/>
      <c r="E1" s="5"/>
      <c r="F1" s="5"/>
      <c r="G1" s="5"/>
      <c r="H1" s="6" t="s">
        <v>5</v>
      </c>
    </row>
    <row r="2" spans="1:254" ht="19.5" x14ac:dyDescent="0.25">
      <c r="A2" s="8" t="s">
        <v>6</v>
      </c>
      <c r="B2" s="8"/>
      <c r="C2" s="8"/>
      <c r="D2" s="8"/>
      <c r="E2" s="8"/>
      <c r="F2" s="8"/>
      <c r="G2" s="8"/>
    </row>
    <row r="3" spans="1:254" ht="19.5" x14ac:dyDescent="0.25">
      <c r="A3" s="9" t="str">
        <f>封面!A3</f>
        <v>110年08月01日至111年7月31日</v>
      </c>
      <c r="B3" s="9"/>
      <c r="C3" s="9"/>
      <c r="D3" s="9"/>
      <c r="E3" s="9"/>
      <c r="F3" s="9"/>
      <c r="G3" s="9"/>
      <c r="H3" s="10"/>
    </row>
    <row r="4" spans="1:254" x14ac:dyDescent="0.25">
      <c r="A4" s="11"/>
      <c r="B4" s="12"/>
      <c r="C4" s="12"/>
      <c r="D4" s="13"/>
      <c r="E4" s="14"/>
      <c r="F4" s="15"/>
      <c r="G4" s="16"/>
    </row>
    <row r="5" spans="1:254" x14ac:dyDescent="0.25">
      <c r="A5" s="17" t="s">
        <v>7</v>
      </c>
      <c r="B5" s="18" t="s">
        <v>8</v>
      </c>
      <c r="C5" s="18" t="s">
        <v>9</v>
      </c>
      <c r="D5" s="18" t="s">
        <v>10</v>
      </c>
      <c r="E5" s="19" t="s">
        <v>11</v>
      </c>
      <c r="F5" s="20" t="s">
        <v>12</v>
      </c>
      <c r="G5" s="20" t="s">
        <v>13</v>
      </c>
      <c r="H5" s="7" t="s">
        <v>14</v>
      </c>
      <c r="I5" s="7" t="s">
        <v>15</v>
      </c>
    </row>
    <row r="6" spans="1:254" ht="21.75" customHeight="1" x14ac:dyDescent="0.25">
      <c r="A6" s="21" t="s">
        <v>16</v>
      </c>
      <c r="B6" s="22"/>
      <c r="C6" s="22"/>
      <c r="D6" s="23" t="s">
        <v>17</v>
      </c>
      <c r="E6" s="24"/>
      <c r="F6" s="24"/>
      <c r="G6" s="24">
        <v>184498</v>
      </c>
      <c r="J6" s="25" t="s">
        <v>18</v>
      </c>
    </row>
    <row r="7" spans="1:254" s="35" customFormat="1" ht="38.25" customHeight="1" x14ac:dyDescent="0.25">
      <c r="A7" s="26" t="s">
        <v>19</v>
      </c>
      <c r="B7" s="27" t="str">
        <f>'[1]11007'!B83</f>
        <v>109-07014</v>
      </c>
      <c r="C7" s="27" t="str">
        <f>'[1]11007'!C83</f>
        <v>捐款收入</v>
      </c>
      <c r="D7" s="28" t="str">
        <f>'[1]11007'!D83</f>
        <v>80525賴品岑家長匯款10000元，專用於九年級升學事務使用</v>
      </c>
      <c r="E7" s="29">
        <v>10000</v>
      </c>
      <c r="F7" s="30"/>
      <c r="G7" s="31">
        <f>[1]一般帳戶!G132+E7-F7</f>
        <v>194498</v>
      </c>
      <c r="H7" s="32"/>
      <c r="I7" s="33"/>
      <c r="J7" s="34"/>
    </row>
    <row r="8" spans="1:254" s="35" customFormat="1" ht="21.75" customHeight="1" x14ac:dyDescent="0.25">
      <c r="A8" s="26" t="s">
        <v>20</v>
      </c>
      <c r="B8" s="27" t="str">
        <f>'[1]11007'!B53</f>
        <v>109-10712</v>
      </c>
      <c r="C8" s="27" t="str">
        <f>'[1]11007'!C53</f>
        <v>轉帳支出</v>
      </c>
      <c r="D8" s="27" t="str">
        <f>'[1]11007'!D53</f>
        <v>轉帳入代收帳戶:轉款</v>
      </c>
      <c r="E8" s="36"/>
      <c r="F8" s="30">
        <f>'[1]11007'!F53</f>
        <v>26744</v>
      </c>
      <c r="G8" s="31">
        <f>G7+E8-F8</f>
        <v>167754</v>
      </c>
      <c r="H8" s="32"/>
      <c r="I8" s="33"/>
      <c r="J8" s="34"/>
    </row>
    <row r="9" spans="1:254" s="35" customFormat="1" ht="21.75" customHeight="1" x14ac:dyDescent="0.25">
      <c r="A9" s="26" t="s">
        <v>20</v>
      </c>
      <c r="B9" s="27" t="str">
        <f>'[1]11007'!B52</f>
        <v>109-07011</v>
      </c>
      <c r="C9" s="27" t="str">
        <f>'[1]11007'!C52</f>
        <v>雜支</v>
      </c>
      <c r="D9" s="27" t="str">
        <f>'[1]11007'!D52</f>
        <v>夾鏈袋</v>
      </c>
      <c r="E9" s="36"/>
      <c r="F9" s="30">
        <f>'[1]11007'!F52</f>
        <v>60</v>
      </c>
      <c r="G9" s="31">
        <f>G8+E9-F9</f>
        <v>167694</v>
      </c>
      <c r="H9" s="32"/>
      <c r="I9" s="33" t="s">
        <v>21</v>
      </c>
      <c r="J9" s="34"/>
    </row>
    <row r="10" spans="1:254" s="35" customFormat="1" ht="21.75" customHeight="1" x14ac:dyDescent="0.25">
      <c r="A10" s="26" t="s">
        <v>22</v>
      </c>
      <c r="B10" s="27" t="str">
        <f>'[1]11009'!B21</f>
        <v>110-09006</v>
      </c>
      <c r="C10" s="27" t="str">
        <f>'[1]11009'!C21</f>
        <v>防疫設備</v>
      </c>
      <c r="D10" s="27" t="str">
        <f>'[1]11009'!D21</f>
        <v>手溫測量及噴霧消毒器20座*1300元</v>
      </c>
      <c r="E10" s="36"/>
      <c r="F10" s="30">
        <f>'[1]11009'!F21</f>
        <v>26000</v>
      </c>
      <c r="G10" s="31">
        <f>G9+E10-F10</f>
        <v>141694</v>
      </c>
      <c r="H10" s="32"/>
      <c r="I10" s="33" t="s">
        <v>23</v>
      </c>
      <c r="J10" s="34"/>
    </row>
    <row r="11" spans="1:254" s="35" customFormat="1" ht="21.75" customHeight="1" x14ac:dyDescent="0.25">
      <c r="A11" s="26" t="s">
        <v>22</v>
      </c>
      <c r="B11" s="27" t="str">
        <f>'[1]11009'!B20</f>
        <v>110-09005</v>
      </c>
      <c r="C11" s="27" t="str">
        <f>'[1]11009'!C20</f>
        <v>禮品支出</v>
      </c>
      <c r="D11" s="27" t="str">
        <f>'[1]11009'!D20</f>
        <v>恭賀2校校長續任，常綠盆景*2</v>
      </c>
      <c r="E11" s="36"/>
      <c r="F11" s="30">
        <f>'[1]11009'!F20</f>
        <v>2000</v>
      </c>
      <c r="G11" s="31">
        <f>G10+E11-F11</f>
        <v>139694</v>
      </c>
      <c r="H11" s="32"/>
      <c r="I11" s="33" t="s">
        <v>23</v>
      </c>
      <c r="J11" s="34"/>
    </row>
    <row r="12" spans="1:254" s="37" customFormat="1" ht="21.75" customHeight="1" x14ac:dyDescent="0.25">
      <c r="A12" s="21" t="s">
        <v>24</v>
      </c>
      <c r="B12" s="22" t="str">
        <f>'[2]11010'!B27</f>
        <v>110-10012</v>
      </c>
      <c r="C12" s="22" t="str">
        <f>'[2]11010'!C27</f>
        <v>轉帳支出</v>
      </c>
      <c r="D12" s="22" t="str">
        <f>'[2]11010'!D27</f>
        <v>雙語押金轉出</v>
      </c>
      <c r="E12" s="29"/>
      <c r="F12" s="29">
        <v>12500</v>
      </c>
      <c r="G12" s="31">
        <f>G11+E12-F12</f>
        <v>127194</v>
      </c>
      <c r="H12" s="6"/>
      <c r="I12" s="7" t="s">
        <v>25</v>
      </c>
      <c r="J12" s="2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s="37" customFormat="1" ht="21.75" customHeight="1" x14ac:dyDescent="0.25">
      <c r="A13" s="21" t="s">
        <v>26</v>
      </c>
      <c r="B13" s="22" t="str">
        <f>'[2]11011'!B99</f>
        <v>110-11013</v>
      </c>
      <c r="C13" s="22" t="str">
        <f>'[2]11011'!C99</f>
        <v>捐款收入</v>
      </c>
      <c r="D13" s="22" t="str">
        <f>'[2]11011'!D99</f>
        <v>CD轉入</v>
      </c>
      <c r="E13" s="29">
        <f>'[2]11011'!F99</f>
        <v>81200</v>
      </c>
      <c r="F13" s="29"/>
      <c r="G13" s="31">
        <f t="shared" ref="G13:G68" si="0">G12+E13-F13</f>
        <v>208394</v>
      </c>
      <c r="H13" s="6" t="s">
        <v>27</v>
      </c>
      <c r="I13" s="7"/>
      <c r="J13" s="2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 s="37" customFormat="1" ht="21.75" customHeight="1" x14ac:dyDescent="0.25">
      <c r="A14" s="21" t="s">
        <v>26</v>
      </c>
      <c r="B14" s="22" t="str">
        <f>'[2]11011'!B100</f>
        <v>110-11014</v>
      </c>
      <c r="C14" s="22" t="str">
        <f>'[2]11011'!C100</f>
        <v>捐款收入</v>
      </c>
      <c r="D14" s="22" t="str">
        <f>'[2]11011'!D100</f>
        <v>現金捐款</v>
      </c>
      <c r="E14" s="29">
        <f>'[2]11011'!F100</f>
        <v>225700</v>
      </c>
      <c r="F14" s="29"/>
      <c r="G14" s="31">
        <f t="shared" si="0"/>
        <v>434094</v>
      </c>
      <c r="H14" s="6"/>
      <c r="I14" s="7"/>
      <c r="J14" s="2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 s="45" customFormat="1" ht="21.75" customHeight="1" x14ac:dyDescent="0.25">
      <c r="A15" s="38" t="s">
        <v>28</v>
      </c>
      <c r="B15" s="39" t="str">
        <f>'[2]11011'!B192</f>
        <v>110-11034</v>
      </c>
      <c r="C15" s="39" t="str">
        <f>'[2]11011'!C192</f>
        <v>家長會費收入</v>
      </c>
      <c r="D15" s="39" t="str">
        <f>'[2]11011'!D192</f>
        <v>現金存入</v>
      </c>
      <c r="E15" s="40">
        <f>'[2]11011'!F192</f>
        <v>36680</v>
      </c>
      <c r="F15" s="40"/>
      <c r="G15" s="41">
        <f t="shared" si="0"/>
        <v>470774</v>
      </c>
      <c r="H15" s="42"/>
      <c r="I15" s="43"/>
      <c r="J15" s="44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pans="1:254" s="37" customFormat="1" ht="21.75" customHeight="1" x14ac:dyDescent="0.25">
      <c r="A16" s="21" t="s">
        <v>29</v>
      </c>
      <c r="B16" s="22" t="str">
        <f>'[2]11011'!B53</f>
        <v>110-11008</v>
      </c>
      <c r="C16" s="22" t="str">
        <f>'[2]11011'!C53</f>
        <v>捐贈支出</v>
      </c>
      <c r="D16" s="22" t="str">
        <f>'[2]11011'!D53</f>
        <v>內湖國中校慶禮金</v>
      </c>
      <c r="F16" s="29">
        <f>'[2]11011'!F53</f>
        <v>1000</v>
      </c>
      <c r="G16" s="31">
        <f t="shared" si="0"/>
        <v>469774</v>
      </c>
      <c r="H16" s="6"/>
      <c r="I16" s="7" t="s">
        <v>23</v>
      </c>
      <c r="J16" s="2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s="37" customFormat="1" ht="21.75" customHeight="1" x14ac:dyDescent="0.25">
      <c r="A17" s="21" t="s">
        <v>29</v>
      </c>
      <c r="B17" s="22" t="str">
        <f>'[2]11011'!B113</f>
        <v>110-11015</v>
      </c>
      <c r="C17" s="22" t="str">
        <f>'[2]11011'!C113</f>
        <v>校慶活動費</v>
      </c>
      <c r="D17" s="22" t="str">
        <f>'[2]11011'!D113</f>
        <v>第十七周年校慶布幕、邀請卡、胸章等文宣設計費</v>
      </c>
      <c r="E17" s="29"/>
      <c r="F17" s="29">
        <f>'[2]11011'!F113</f>
        <v>6000</v>
      </c>
      <c r="G17" s="31">
        <f t="shared" si="0"/>
        <v>463774</v>
      </c>
      <c r="H17" s="6"/>
      <c r="I17" s="7" t="s">
        <v>30</v>
      </c>
      <c r="J17" s="2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s="37" customFormat="1" ht="21.75" customHeight="1" x14ac:dyDescent="0.25">
      <c r="A18" s="21" t="s">
        <v>29</v>
      </c>
      <c r="B18" s="22" t="str">
        <f>'[2]11011'!B114</f>
        <v>110-11016</v>
      </c>
      <c r="C18" s="22" t="str">
        <f>'[2]11011'!C114</f>
        <v>校慶活動費</v>
      </c>
      <c r="D18" s="22" t="str">
        <f>'[2]11011'!D114</f>
        <v>第十七周年校慶裁判人員費用</v>
      </c>
      <c r="E18" s="29"/>
      <c r="F18" s="29">
        <f>'[2]11011'!F114</f>
        <v>6000</v>
      </c>
      <c r="G18" s="31">
        <f t="shared" si="0"/>
        <v>457774</v>
      </c>
      <c r="H18" s="6"/>
      <c r="I18" s="7" t="s">
        <v>30</v>
      </c>
      <c r="J18" s="2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s="37" customFormat="1" ht="21.75" customHeight="1" x14ac:dyDescent="0.25">
      <c r="A19" s="21" t="s">
        <v>29</v>
      </c>
      <c r="B19" s="22" t="str">
        <f>'[2]11011'!B115</f>
        <v>110-11017</v>
      </c>
      <c r="C19" s="22" t="str">
        <f>'[2]11011'!C115</f>
        <v>校慶活動費</v>
      </c>
      <c r="D19" s="22" t="str">
        <f>'[2]11011'!D115</f>
        <v>第十七周年校慶七年級大會舞編舞費</v>
      </c>
      <c r="E19" s="29"/>
      <c r="F19" s="29">
        <f>'[2]11011'!F115</f>
        <v>15000</v>
      </c>
      <c r="G19" s="31">
        <f t="shared" si="0"/>
        <v>442774</v>
      </c>
      <c r="H19" s="6"/>
      <c r="I19" s="7" t="s">
        <v>30</v>
      </c>
      <c r="J19" s="2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s="37" customFormat="1" ht="21.75" customHeight="1" x14ac:dyDescent="0.25">
      <c r="A20" s="21" t="s">
        <v>29</v>
      </c>
      <c r="B20" s="22" t="str">
        <f>'[2]11011'!B116</f>
        <v>110-11018</v>
      </c>
      <c r="C20" s="22" t="str">
        <f>'[2]11011'!C116</f>
        <v>校慶活動費</v>
      </c>
      <c r="D20" s="22" t="str">
        <f>'[2]11011'!D116</f>
        <v>第十七周年校慶七年級大會舞外聘指導費</v>
      </c>
      <c r="E20" s="29"/>
      <c r="F20" s="29">
        <f>'[2]11011'!F116</f>
        <v>5000</v>
      </c>
      <c r="G20" s="31">
        <f t="shared" si="0"/>
        <v>437774</v>
      </c>
      <c r="H20" s="6"/>
      <c r="I20" s="7" t="s">
        <v>30</v>
      </c>
      <c r="J20" s="2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 s="37" customFormat="1" ht="21.75" customHeight="1" x14ac:dyDescent="0.25">
      <c r="A21" s="21" t="s">
        <v>29</v>
      </c>
      <c r="B21" s="22" t="str">
        <f>'[2]11011'!B117</f>
        <v>110-11019</v>
      </c>
      <c r="C21" s="22" t="str">
        <f>'[2]11011'!C117</f>
        <v>校慶活動費</v>
      </c>
      <c r="D21" s="22" t="str">
        <f>'[2]11011'!D117</f>
        <v>第十七周年校慶環保紙箱水</v>
      </c>
      <c r="E21" s="29"/>
      <c r="F21" s="29">
        <f>'[2]11011'!F117</f>
        <v>3060</v>
      </c>
      <c r="G21" s="31">
        <f t="shared" si="0"/>
        <v>434714</v>
      </c>
      <c r="H21" s="6"/>
      <c r="I21" s="7" t="s">
        <v>30</v>
      </c>
      <c r="J21" s="2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 s="37" customFormat="1" ht="21.75" customHeight="1" x14ac:dyDescent="0.25">
      <c r="A22" s="21" t="s">
        <v>29</v>
      </c>
      <c r="B22" s="22" t="str">
        <f>'[2]11011'!B118</f>
        <v>110-11020</v>
      </c>
      <c r="C22" s="22" t="str">
        <f>'[2]11011'!C118</f>
        <v>校慶活動費</v>
      </c>
      <c r="D22" s="22" t="str">
        <f>'[2]11011'!D118</f>
        <v>第十七周年校慶攤位招牌板</v>
      </c>
      <c r="E22" s="29"/>
      <c r="F22" s="29">
        <f>'[2]11011'!F118</f>
        <v>347</v>
      </c>
      <c r="G22" s="31">
        <f t="shared" si="0"/>
        <v>434367</v>
      </c>
      <c r="H22" s="6"/>
      <c r="I22" s="7" t="s">
        <v>30</v>
      </c>
      <c r="J22" s="25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 s="37" customFormat="1" ht="21.75" customHeight="1" x14ac:dyDescent="0.25">
      <c r="A23" s="21" t="s">
        <v>29</v>
      </c>
      <c r="B23" s="22" t="str">
        <f>'[2]11011'!B119</f>
        <v>110-11021</v>
      </c>
      <c r="C23" s="22" t="str">
        <f>'[2]11011'!C119</f>
        <v>校慶活動費</v>
      </c>
      <c r="D23" s="22" t="str">
        <f>'[2]11011'!D119</f>
        <v>第十七周年校慶拍照牆布幕印刷費</v>
      </c>
      <c r="E23" s="29"/>
      <c r="F23" s="29">
        <f>'[2]11011'!F119</f>
        <v>4461</v>
      </c>
      <c r="G23" s="31">
        <f t="shared" si="0"/>
        <v>429906</v>
      </c>
      <c r="H23" s="6"/>
      <c r="I23" s="7" t="s">
        <v>30</v>
      </c>
      <c r="J23" s="25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s="37" customFormat="1" ht="21.75" customHeight="1" x14ac:dyDescent="0.25">
      <c r="A24" s="21" t="s">
        <v>29</v>
      </c>
      <c r="B24" s="22" t="str">
        <f>'[2]11011'!B120</f>
        <v>110-11022</v>
      </c>
      <c r="C24" s="22" t="str">
        <f>'[2]11011'!C120</f>
        <v>校慶活動費</v>
      </c>
      <c r="D24" s="22" t="str">
        <f>'[2]11011'!D120</f>
        <v>第十七周年校慶連續章刻製</v>
      </c>
      <c r="E24" s="29"/>
      <c r="F24" s="29">
        <f>'[2]11011'!F120</f>
        <v>660</v>
      </c>
      <c r="G24" s="31">
        <f t="shared" si="0"/>
        <v>429246</v>
      </c>
      <c r="H24" s="6"/>
      <c r="I24" s="7" t="s">
        <v>31</v>
      </c>
      <c r="J24" s="2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s="37" customFormat="1" ht="21.75" customHeight="1" x14ac:dyDescent="0.25">
      <c r="A25" s="21" t="s">
        <v>29</v>
      </c>
      <c r="B25" s="22" t="str">
        <f>'[2]11011'!B121</f>
        <v>110-11023</v>
      </c>
      <c r="C25" s="22" t="str">
        <f>'[2]11011'!C121</f>
        <v>校慶活動費</v>
      </c>
      <c r="D25" s="22" t="str">
        <f>'[2]11011'!D121</f>
        <v>第十七周年校慶校慶紀念章客製</v>
      </c>
      <c r="E25" s="29"/>
      <c r="F25" s="29">
        <f>'[2]11011'!F121</f>
        <v>455</v>
      </c>
      <c r="G25" s="31">
        <f t="shared" si="0"/>
        <v>428791</v>
      </c>
      <c r="H25" s="46">
        <f>SUM(F17:F25)</f>
        <v>40983</v>
      </c>
      <c r="I25" s="7" t="s">
        <v>32</v>
      </c>
      <c r="J25" s="2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s="37" customFormat="1" ht="21.75" customHeight="1" x14ac:dyDescent="0.25">
      <c r="A26" s="21" t="s">
        <v>29</v>
      </c>
      <c r="B26" s="22" t="str">
        <f>'[2]11011'!B134</f>
        <v>110-11025</v>
      </c>
      <c r="C26" s="22" t="str">
        <f>'[2]11011'!C134</f>
        <v>校慶活動費</v>
      </c>
      <c r="D26" s="22" t="str">
        <f>'[2]11011'!D134</f>
        <v>第十七周年校慶活動攝影</v>
      </c>
      <c r="E26" s="29"/>
      <c r="F26" s="29">
        <f>'[2]11011'!F134</f>
        <v>6000</v>
      </c>
      <c r="G26" s="31">
        <f>G29+E26-F26</f>
        <v>333431</v>
      </c>
      <c r="H26" s="6"/>
      <c r="I26" s="7" t="s">
        <v>32</v>
      </c>
      <c r="J26" s="2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s="37" customFormat="1" ht="21.75" customHeight="1" x14ac:dyDescent="0.25">
      <c r="A27" s="21" t="s">
        <v>33</v>
      </c>
      <c r="B27" s="22" t="str">
        <f>'[2]11011'!B135</f>
        <v>110-11026</v>
      </c>
      <c r="C27" s="22" t="str">
        <f>'[2]11011'!C135</f>
        <v>校慶活動費</v>
      </c>
      <c r="D27" s="22" t="str">
        <f>'[2]11011'!D135</f>
        <v>第十七周年校慶校慶流程海報、明信片印刷費</v>
      </c>
      <c r="E27" s="29"/>
      <c r="F27" s="29">
        <f>'[2]11011'!F135</f>
        <v>1530</v>
      </c>
      <c r="G27" s="31">
        <f>G26+E27-F27</f>
        <v>331901</v>
      </c>
      <c r="H27" s="6"/>
      <c r="I27" s="7" t="s">
        <v>34</v>
      </c>
      <c r="J27" s="2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s="37" customFormat="1" ht="21.75" customHeight="1" x14ac:dyDescent="0.25">
      <c r="A28" s="21" t="s">
        <v>35</v>
      </c>
      <c r="B28" s="22" t="str">
        <f>'[2]11011'!B136</f>
        <v>110-11027</v>
      </c>
      <c r="C28" s="22" t="str">
        <f>'[2]11011'!C136</f>
        <v>校慶活動費</v>
      </c>
      <c r="D28" s="22" t="str">
        <f>'[2]11011'!D136</f>
        <v>第十七周年校慶校慶運動會獎牌</v>
      </c>
      <c r="E28" s="29"/>
      <c r="F28" s="29">
        <f>'[2]11011'!F136</f>
        <v>9450</v>
      </c>
      <c r="G28" s="31">
        <f>G25+E28-F28</f>
        <v>419341</v>
      </c>
      <c r="H28" s="6"/>
      <c r="I28" s="7" t="s">
        <v>36</v>
      </c>
      <c r="J28" s="2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s="37" customFormat="1" ht="21.75" customHeight="1" x14ac:dyDescent="0.25">
      <c r="A29" s="21" t="s">
        <v>33</v>
      </c>
      <c r="B29" s="22" t="str">
        <f>'[2]11011'!B137</f>
        <v>110-11028</v>
      </c>
      <c r="C29" s="22" t="str">
        <f>'[2]11011'!C137</f>
        <v>校慶活動費</v>
      </c>
      <c r="D29" s="22" t="str">
        <f>'[2]11011'!D137</f>
        <v>第十七周年校慶邀請卡、布告欄海報、司儀台海報印刷費</v>
      </c>
      <c r="E29" s="29"/>
      <c r="F29" s="29">
        <f>'[2]11011'!F137</f>
        <v>7460</v>
      </c>
      <c r="G29" s="31">
        <f>G31+E29-F29</f>
        <v>339431</v>
      </c>
      <c r="H29" s="6"/>
      <c r="I29" s="7" t="s">
        <v>30</v>
      </c>
      <c r="J29" s="2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s="37" customFormat="1" ht="21.75" customHeight="1" x14ac:dyDescent="0.25">
      <c r="A30" s="21" t="s">
        <v>29</v>
      </c>
      <c r="B30" s="22" t="str">
        <f>'[2]11011'!B138</f>
        <v>110-11029</v>
      </c>
      <c r="C30" s="22" t="str">
        <f>'[2]11011'!C138</f>
        <v>校慶活動費</v>
      </c>
      <c r="D30" s="22" t="str">
        <f>'[2]11011'!D138</f>
        <v>第十七周年校慶校慶紀念品</v>
      </c>
      <c r="E30" s="29"/>
      <c r="F30" s="29">
        <f>'[2]11011'!F138</f>
        <v>6850</v>
      </c>
      <c r="G30" s="31">
        <f>G27+E30-F30</f>
        <v>325051</v>
      </c>
      <c r="H30" s="6"/>
      <c r="I30" s="7" t="s">
        <v>30</v>
      </c>
      <c r="J30" s="2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s="37" customFormat="1" ht="21.75" customHeight="1" x14ac:dyDescent="0.25">
      <c r="A31" s="21" t="s">
        <v>29</v>
      </c>
      <c r="B31" s="22" t="str">
        <f>'[2]11011'!B139</f>
        <v>110-11030</v>
      </c>
      <c r="C31" s="22" t="str">
        <f>'[2]11011'!C139</f>
        <v>校慶活動費</v>
      </c>
      <c r="D31" s="22" t="str">
        <f>'[2]11011'!D139</f>
        <v>第十七周年校慶會場布置</v>
      </c>
      <c r="E31" s="29"/>
      <c r="F31" s="29">
        <f>'[2]11011'!F139</f>
        <v>61450</v>
      </c>
      <c r="G31" s="31">
        <f>G33+E31-F31</f>
        <v>346891</v>
      </c>
      <c r="H31" s="6"/>
      <c r="I31" s="7" t="s">
        <v>30</v>
      </c>
      <c r="J31" s="43" t="s">
        <v>37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s="37" customFormat="1" ht="21.75" customHeight="1" x14ac:dyDescent="0.25">
      <c r="A32" s="21" t="s">
        <v>29</v>
      </c>
      <c r="B32" s="22" t="str">
        <f>'[2]11011'!B162</f>
        <v>110-11031</v>
      </c>
      <c r="C32" s="22" t="str">
        <f>'[2]11011'!C162</f>
        <v>獎勵金支出</v>
      </c>
      <c r="D32" s="22" t="str">
        <f>'[2]11011'!D162</f>
        <v>榮譽點獎勵(店家餐券兌換)</v>
      </c>
      <c r="E32" s="29"/>
      <c r="F32" s="29">
        <f>'[2]11011'!F162</f>
        <v>8000</v>
      </c>
      <c r="G32" s="31">
        <f>G28+E32-F32</f>
        <v>411341</v>
      </c>
      <c r="H32" s="6"/>
      <c r="I32" s="7" t="s">
        <v>30</v>
      </c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 s="37" customFormat="1" ht="21.75" customHeight="1" x14ac:dyDescent="0.25">
      <c r="A33" s="21" t="s">
        <v>29</v>
      </c>
      <c r="B33" s="22" t="str">
        <f>'[2]11011'!B163</f>
        <v>110-11032</v>
      </c>
      <c r="C33" s="22" t="str">
        <f>'[2]11011'!C163</f>
        <v>餐點支出</v>
      </c>
      <c r="D33" s="22" t="str">
        <f>'[2]11011'!D163</f>
        <v>第十七周年校慶校慶餐點</v>
      </c>
      <c r="E33" s="29"/>
      <c r="F33" s="29">
        <f>'[2]11011'!F163</f>
        <v>3000</v>
      </c>
      <c r="G33" s="31">
        <f t="shared" si="0"/>
        <v>408341</v>
      </c>
      <c r="H33" s="6"/>
      <c r="I33" s="7" t="s">
        <v>38</v>
      </c>
      <c r="J33" s="2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 s="37" customFormat="1" ht="21.75" customHeight="1" x14ac:dyDescent="0.25">
      <c r="A34" s="21" t="s">
        <v>39</v>
      </c>
      <c r="B34" s="22" t="str">
        <f>'[2]11011'!B133</f>
        <v>110-11024</v>
      </c>
      <c r="C34" s="22" t="str">
        <f>'[2]11011'!C133</f>
        <v>校慶活動費</v>
      </c>
      <c r="D34" s="22" t="str">
        <f>'[2]11011'!D133</f>
        <v>第十七周年校慶活動影片製作費</v>
      </c>
      <c r="E34" s="22"/>
      <c r="F34" s="29">
        <f>'[2]11011'!F133</f>
        <v>13970</v>
      </c>
      <c r="G34" s="31">
        <f>G30+E34-F34</f>
        <v>311081</v>
      </c>
      <c r="H34" s="46" t="s">
        <v>40</v>
      </c>
      <c r="I34" s="7" t="s">
        <v>38</v>
      </c>
      <c r="J34" s="2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</row>
    <row r="35" spans="1:254" s="37" customFormat="1" ht="21.75" customHeight="1" x14ac:dyDescent="0.25">
      <c r="A35" s="21" t="s">
        <v>41</v>
      </c>
      <c r="B35" s="22" t="str">
        <f>'[2]11011'!B208</f>
        <v>110-11035</v>
      </c>
      <c r="C35" s="22" t="str">
        <f>'[2]11011'!C208</f>
        <v>家長會費轉出</v>
      </c>
      <c r="D35" s="22" t="str">
        <f>'[2]11011'!D208</f>
        <v>轉存基金帳戶</v>
      </c>
      <c r="F35" s="29">
        <f>'[2]11011'!F192</f>
        <v>36680</v>
      </c>
      <c r="G35" s="31">
        <f t="shared" si="0"/>
        <v>274401</v>
      </c>
      <c r="H35" s="46"/>
      <c r="I35" s="7"/>
      <c r="J35" s="25"/>
      <c r="K35" s="47"/>
      <c r="L35" s="4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</row>
    <row r="36" spans="1:254" s="37" customFormat="1" ht="21.75" customHeight="1" x14ac:dyDescent="0.25">
      <c r="A36" s="21" t="s">
        <v>42</v>
      </c>
      <c r="B36" s="22" t="str">
        <f>'[2]11012'!B21</f>
        <v>110-12005</v>
      </c>
      <c r="C36" s="22" t="str">
        <f>'[2]11012'!C21</f>
        <v>轉帳收入</v>
      </c>
      <c r="D36" s="22" t="str">
        <f>'[2]11012'!D21</f>
        <v>非代收款轉出到一般帳戶</v>
      </c>
      <c r="E36" s="29">
        <v>26581</v>
      </c>
      <c r="F36" s="29"/>
      <c r="G36" s="31">
        <f t="shared" si="0"/>
        <v>300982</v>
      </c>
      <c r="H36" s="46"/>
      <c r="I36" s="7"/>
      <c r="J36" s="25"/>
      <c r="K36" s="47"/>
      <c r="L36" s="4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</row>
    <row r="37" spans="1:254" s="37" customFormat="1" ht="21.75" customHeight="1" x14ac:dyDescent="0.25">
      <c r="A37" s="21" t="s">
        <v>43</v>
      </c>
      <c r="B37" s="22" t="str">
        <f>'[2]11012'!B74</f>
        <v>110-12014</v>
      </c>
      <c r="C37" s="22" t="str">
        <f>'[2]11012'!C74</f>
        <v>捐贈支出</v>
      </c>
      <c r="D37" s="22" t="str">
        <f>'[2]11012'!D74</f>
        <v>年末教職員提貨卷</v>
      </c>
      <c r="E37" s="22"/>
      <c r="F37" s="29">
        <v>17577</v>
      </c>
      <c r="G37" s="31">
        <f t="shared" si="0"/>
        <v>283405</v>
      </c>
      <c r="H37" s="46"/>
      <c r="I37" s="7" t="s">
        <v>44</v>
      </c>
      <c r="J37" s="25"/>
      <c r="K37" s="47"/>
      <c r="L37" s="4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</row>
    <row r="38" spans="1:254" s="37" customFormat="1" ht="21.75" customHeight="1" x14ac:dyDescent="0.25">
      <c r="A38" s="21" t="s">
        <v>45</v>
      </c>
      <c r="B38" s="22" t="str">
        <f>'[2]11011'!B150</f>
        <v>110-11036</v>
      </c>
      <c r="C38" s="22" t="str">
        <f>'[2]11011'!C150</f>
        <v>校慶活動費退回</v>
      </c>
      <c r="D38" s="22" t="str">
        <f>'[2]11011'!D150</f>
        <v>第十七周年校慶會場布置$61450.-</v>
      </c>
      <c r="E38" s="29">
        <v>30000</v>
      </c>
      <c r="F38" s="29"/>
      <c r="G38" s="31">
        <f t="shared" si="0"/>
        <v>313405</v>
      </c>
      <c r="H38" s="46"/>
      <c r="I38" s="7" t="s">
        <v>30</v>
      </c>
      <c r="J38" s="25"/>
      <c r="K38" s="47"/>
      <c r="L38" s="4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 s="37" customFormat="1" ht="21.75" customHeight="1" x14ac:dyDescent="0.25">
      <c r="A39" s="21" t="s">
        <v>46</v>
      </c>
      <c r="B39" s="22" t="str">
        <f>'[2]11012'!B33</f>
        <v>110-12006</v>
      </c>
      <c r="C39" s="22" t="str">
        <f>'[2]11012'!C33</f>
        <v>捐贈支出</v>
      </c>
      <c r="D39" s="22" t="str">
        <f>'[2]11012'!D33</f>
        <v>贊助西門國小教育建設發展經費</v>
      </c>
      <c r="E39" s="29"/>
      <c r="F39" s="29">
        <v>1000</v>
      </c>
      <c r="G39" s="31">
        <f t="shared" si="0"/>
        <v>312405</v>
      </c>
      <c r="H39" s="48" t="s">
        <v>18</v>
      </c>
      <c r="I39" s="7" t="s">
        <v>23</v>
      </c>
      <c r="J39" s="25"/>
      <c r="K39" s="47"/>
      <c r="L39" s="4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</row>
    <row r="40" spans="1:254" s="37" customFormat="1" ht="21.75" customHeight="1" x14ac:dyDescent="0.25">
      <c r="A40" s="21" t="s">
        <v>47</v>
      </c>
      <c r="B40" s="22" t="str">
        <f>'[2]11012'!B98</f>
        <v>110-12016</v>
      </c>
      <c r="C40" s="22" t="str">
        <f>'[2]11012'!C98</f>
        <v>利息收入</v>
      </c>
      <c r="D40" s="22" t="str">
        <f>'[2]11012'!D98</f>
        <v>存款息</v>
      </c>
      <c r="E40" s="29">
        <f>'[2]11012'!F98</f>
        <v>44</v>
      </c>
      <c r="F40" s="29"/>
      <c r="G40" s="31">
        <f t="shared" si="0"/>
        <v>312449</v>
      </c>
      <c r="H40" s="46"/>
      <c r="I40" s="7"/>
      <c r="J40" s="25"/>
      <c r="K40" s="47"/>
      <c r="L40" s="4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</row>
    <row r="41" spans="1:254" s="37" customFormat="1" ht="21.75" customHeight="1" x14ac:dyDescent="0.25">
      <c r="A41" s="21" t="s">
        <v>48</v>
      </c>
      <c r="B41" s="22" t="str">
        <f>'[2]11001'!B49</f>
        <v>110-01009</v>
      </c>
      <c r="C41" s="22" t="str">
        <f>'[2]11001'!C49</f>
        <v>餐點</v>
      </c>
      <c r="D41" s="22" t="str">
        <f>'[2]11001'!D49</f>
        <v>冬至湯圓</v>
      </c>
      <c r="E41" s="29"/>
      <c r="F41" s="29">
        <f>'[2]11001'!F49</f>
        <v>3190</v>
      </c>
      <c r="G41" s="31">
        <f t="shared" si="0"/>
        <v>309259</v>
      </c>
      <c r="H41" s="46"/>
      <c r="I41" s="7" t="s">
        <v>49</v>
      </c>
      <c r="J41" s="25"/>
      <c r="K41" s="47"/>
      <c r="L41" s="47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</row>
    <row r="42" spans="1:254" s="37" customFormat="1" ht="21.75" customHeight="1" x14ac:dyDescent="0.25">
      <c r="A42" s="21" t="s">
        <v>50</v>
      </c>
      <c r="B42" s="22" t="str">
        <f>'[2]11001'!B94</f>
        <v>110-01014</v>
      </c>
      <c r="C42" s="22" t="str">
        <f>'[2]11001'!C94</f>
        <v>聯賽排球服費</v>
      </c>
      <c r="D42" s="22" t="str">
        <f>'[2]11001'!D94</f>
        <v>110-1新竹市排球聯賽教師組排球服</v>
      </c>
      <c r="E42" s="29"/>
      <c r="F42" s="29">
        <f>'[2]11001'!F94</f>
        <v>13350</v>
      </c>
      <c r="G42" s="31">
        <f t="shared" si="0"/>
        <v>295909</v>
      </c>
      <c r="H42" s="46"/>
      <c r="I42" s="7" t="s">
        <v>23</v>
      </c>
      <c r="J42" s="25"/>
      <c r="K42" s="49" t="s">
        <v>51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 s="37" customFormat="1" ht="21.75" customHeight="1" x14ac:dyDescent="0.25">
      <c r="A43" s="21" t="s">
        <v>50</v>
      </c>
      <c r="B43" s="22" t="str">
        <f>'[2]11001'!B95</f>
        <v>110-01017</v>
      </c>
      <c r="C43" s="22" t="str">
        <f>'[2]11001'!C95</f>
        <v>樂活獎勵金</v>
      </c>
      <c r="D43" s="22" t="str">
        <f>'[2]11001'!D95</f>
        <v>110-1樂活慢跑運動教師獎勵金</v>
      </c>
      <c r="E43" s="29"/>
      <c r="F43" s="29">
        <f>'[2]11001'!F95</f>
        <v>7000</v>
      </c>
      <c r="G43" s="31">
        <f t="shared" si="0"/>
        <v>288909</v>
      </c>
      <c r="H43" s="46"/>
      <c r="I43" s="7" t="s">
        <v>23</v>
      </c>
      <c r="J43" s="25"/>
      <c r="K43" s="50" t="s">
        <v>52</v>
      </c>
      <c r="L43" s="5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s="37" customFormat="1" ht="21.75" customHeight="1" x14ac:dyDescent="0.25">
      <c r="A44" s="21" t="s">
        <v>53</v>
      </c>
      <c r="B44" s="22" t="str">
        <f>'[2]11001'!B81</f>
        <v>110-01013</v>
      </c>
      <c r="C44" s="22" t="str">
        <f>'[2]11001'!C81</f>
        <v>春節加菜金</v>
      </c>
      <c r="D44" s="22" t="str">
        <f>'[2]11001'!D81</f>
        <v>111年警衛、臨時工加菜金</v>
      </c>
      <c r="E44" s="29"/>
      <c r="F44" s="29">
        <f>'[2]11001'!F81</f>
        <v>4000</v>
      </c>
      <c r="G44" s="31">
        <f t="shared" si="0"/>
        <v>284909</v>
      </c>
      <c r="H44" s="46"/>
      <c r="I44" s="7" t="s">
        <v>54</v>
      </c>
      <c r="J44" s="25"/>
      <c r="K44" s="52" t="s">
        <v>55</v>
      </c>
      <c r="L44" s="52">
        <f>-4279+11600</f>
        <v>7321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s="37" customFormat="1" ht="21.75" customHeight="1" x14ac:dyDescent="0.25">
      <c r="A45" s="21" t="s">
        <v>245</v>
      </c>
      <c r="B45" s="22" t="s">
        <v>246</v>
      </c>
      <c r="C45" s="22" t="s">
        <v>247</v>
      </c>
      <c r="D45" s="22" t="s">
        <v>248</v>
      </c>
      <c r="E45" s="29">
        <v>600</v>
      </c>
      <c r="F45" s="29"/>
      <c r="G45" s="31">
        <f t="shared" si="0"/>
        <v>285509</v>
      </c>
      <c r="H45" s="46"/>
      <c r="I45" s="7"/>
      <c r="J45" s="25"/>
      <c r="K45" s="52" t="s">
        <v>58</v>
      </c>
      <c r="L45" s="52">
        <v>11400</v>
      </c>
      <c r="M45" s="35"/>
      <c r="N45" s="35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</row>
    <row r="46" spans="1:254" s="37" customFormat="1" ht="21.75" customHeight="1" x14ac:dyDescent="0.25">
      <c r="A46" s="21" t="s">
        <v>249</v>
      </c>
      <c r="B46" s="22" t="s">
        <v>250</v>
      </c>
      <c r="C46" s="22" t="s">
        <v>247</v>
      </c>
      <c r="D46" s="22" t="s">
        <v>248</v>
      </c>
      <c r="E46" s="29">
        <v>4200</v>
      </c>
      <c r="F46" s="29"/>
      <c r="G46" s="31">
        <f t="shared" si="0"/>
        <v>289709</v>
      </c>
      <c r="H46" s="46"/>
      <c r="I46" s="7"/>
      <c r="J46" s="25"/>
      <c r="K46" s="52" t="s">
        <v>61</v>
      </c>
      <c r="L46" s="52">
        <v>5000</v>
      </c>
      <c r="M46" s="35"/>
      <c r="N46" s="3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</row>
    <row r="47" spans="1:254" s="37" customFormat="1" ht="21.75" customHeight="1" x14ac:dyDescent="0.25">
      <c r="A47" s="21" t="s">
        <v>251</v>
      </c>
      <c r="B47" s="22" t="s">
        <v>252</v>
      </c>
      <c r="C47" s="22" t="s">
        <v>247</v>
      </c>
      <c r="D47" s="22" t="s">
        <v>248</v>
      </c>
      <c r="E47" s="29">
        <v>1800</v>
      </c>
      <c r="F47" s="29"/>
      <c r="G47" s="31">
        <f t="shared" si="0"/>
        <v>291509</v>
      </c>
      <c r="H47" s="46"/>
      <c r="I47" s="7"/>
      <c r="J47" s="25"/>
      <c r="K47" s="52" t="s">
        <v>63</v>
      </c>
      <c r="L47" s="52">
        <v>3000</v>
      </c>
      <c r="M47" s="35"/>
      <c r="N47" s="3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spans="1:254" s="37" customFormat="1" ht="21.75" customHeight="1" x14ac:dyDescent="0.25">
      <c r="A48" s="21" t="s">
        <v>253</v>
      </c>
      <c r="B48" s="22" t="s">
        <v>254</v>
      </c>
      <c r="C48" s="22" t="s">
        <v>247</v>
      </c>
      <c r="D48" s="22" t="s">
        <v>248</v>
      </c>
      <c r="E48" s="29">
        <v>1800</v>
      </c>
      <c r="F48" s="29"/>
      <c r="G48" s="31">
        <f t="shared" si="0"/>
        <v>293309</v>
      </c>
      <c r="H48" s="46"/>
      <c r="I48" s="7"/>
      <c r="J48" s="25"/>
      <c r="K48" s="52" t="s">
        <v>64</v>
      </c>
      <c r="L48" s="52">
        <v>1500</v>
      </c>
      <c r="M48" s="35"/>
      <c r="N48" s="3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s="37" customFormat="1" ht="21.75" customHeight="1" x14ac:dyDescent="0.25">
      <c r="A49" s="21" t="s">
        <v>255</v>
      </c>
      <c r="B49" s="22" t="s">
        <v>256</v>
      </c>
      <c r="C49" s="22" t="s">
        <v>247</v>
      </c>
      <c r="D49" s="22" t="s">
        <v>248</v>
      </c>
      <c r="E49" s="29">
        <v>36300</v>
      </c>
      <c r="F49" s="29"/>
      <c r="G49" s="31">
        <f t="shared" si="0"/>
        <v>329609</v>
      </c>
      <c r="H49" s="46"/>
      <c r="I49" s="7"/>
      <c r="J49" s="25"/>
      <c r="K49" s="52" t="s">
        <v>65</v>
      </c>
      <c r="L49" s="53">
        <f>1300-F53</f>
        <v>20</v>
      </c>
      <c r="M49" s="54" t="s">
        <v>66</v>
      </c>
      <c r="N49" s="3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</row>
    <row r="50" spans="1:254" s="37" customFormat="1" ht="21.75" customHeight="1" x14ac:dyDescent="0.25">
      <c r="A50" s="21" t="s">
        <v>257</v>
      </c>
      <c r="B50" s="22" t="s">
        <v>258</v>
      </c>
      <c r="C50" s="22" t="s">
        <v>247</v>
      </c>
      <c r="D50" s="22" t="s">
        <v>248</v>
      </c>
      <c r="E50" s="29">
        <v>22500</v>
      </c>
      <c r="F50" s="29"/>
      <c r="G50" s="31">
        <f t="shared" si="0"/>
        <v>352109</v>
      </c>
      <c r="H50" s="46"/>
      <c r="I50" s="7"/>
      <c r="J50" s="25"/>
      <c r="K50" s="52" t="s">
        <v>67</v>
      </c>
      <c r="L50" s="52">
        <v>3000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</row>
    <row r="51" spans="1:254" s="37" customFormat="1" ht="21.75" customHeight="1" x14ac:dyDescent="0.25">
      <c r="A51" s="21" t="s">
        <v>244</v>
      </c>
      <c r="B51" s="22" t="s">
        <v>259</v>
      </c>
      <c r="C51" s="22" t="s">
        <v>247</v>
      </c>
      <c r="D51" s="22" t="s">
        <v>248</v>
      </c>
      <c r="E51" s="29">
        <v>12300</v>
      </c>
      <c r="F51" s="29"/>
      <c r="G51" s="31">
        <f t="shared" si="0"/>
        <v>364409</v>
      </c>
      <c r="H51" s="46"/>
      <c r="I51" s="7"/>
      <c r="J51" s="25"/>
      <c r="K51" s="52" t="s">
        <v>69</v>
      </c>
      <c r="L51" s="52">
        <v>10000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spans="1:254" s="37" customFormat="1" ht="21.75" customHeight="1" x14ac:dyDescent="0.25">
      <c r="A52" s="21" t="s">
        <v>56</v>
      </c>
      <c r="B52" s="22" t="str">
        <f>'[2]11002'!B19</f>
        <v>110-02003</v>
      </c>
      <c r="C52" s="22" t="str">
        <f>'[2]11002'!C19</f>
        <v>裡品支出</v>
      </c>
      <c r="D52" s="22" t="str">
        <f>'[2]11002'!D19</f>
        <v>111教育處年節送禮</v>
      </c>
      <c r="E52" s="29"/>
      <c r="F52" s="29">
        <f>'[2]11002'!F19</f>
        <v>3100</v>
      </c>
      <c r="G52" s="31">
        <f t="shared" si="0"/>
        <v>361309</v>
      </c>
      <c r="H52" s="46"/>
      <c r="I52" s="7"/>
      <c r="J52" s="25"/>
      <c r="K52" s="52" t="s">
        <v>71</v>
      </c>
      <c r="L52" s="52">
        <v>68000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37" customFormat="1" ht="21.75" customHeight="1" x14ac:dyDescent="0.25">
      <c r="A53" s="21" t="s">
        <v>59</v>
      </c>
      <c r="B53" s="22" t="str">
        <f>'[2]11002'!B20</f>
        <v>110-02004</v>
      </c>
      <c r="C53" s="22" t="str">
        <f>'[2]11002'!C20</f>
        <v>餐費</v>
      </c>
      <c r="D53" s="22" t="str">
        <f>'[2]11002'!D20</f>
        <v>太鼓社展演膳費</v>
      </c>
      <c r="E53" s="29"/>
      <c r="F53" s="29">
        <f>'[2]11002'!F20</f>
        <v>1280</v>
      </c>
      <c r="G53" s="31">
        <f t="shared" si="0"/>
        <v>360029</v>
      </c>
      <c r="H53" s="46"/>
      <c r="I53" s="7" t="s">
        <v>57</v>
      </c>
      <c r="J53" s="25"/>
      <c r="K53" s="52" t="s">
        <v>73</v>
      </c>
      <c r="L53" s="52">
        <f>SUM(L44:L52)</f>
        <v>109241</v>
      </c>
      <c r="M53" s="42"/>
      <c r="N53" s="4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s="37" customFormat="1" ht="21.75" customHeight="1" x14ac:dyDescent="0.25">
      <c r="A54" s="21" t="s">
        <v>260</v>
      </c>
      <c r="B54" s="22" t="s">
        <v>261</v>
      </c>
      <c r="C54" s="22" t="s">
        <v>247</v>
      </c>
      <c r="D54" s="22" t="s">
        <v>262</v>
      </c>
      <c r="E54" s="29">
        <v>300</v>
      </c>
      <c r="F54" s="29"/>
      <c r="G54" s="31">
        <f t="shared" si="0"/>
        <v>360329</v>
      </c>
      <c r="H54" s="46"/>
      <c r="I54" s="7"/>
      <c r="J54" s="25"/>
      <c r="K54" s="55"/>
      <c r="L54" s="55"/>
      <c r="M54" s="42"/>
      <c r="N54" s="4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s="37" customFormat="1" ht="21.75" customHeight="1" x14ac:dyDescent="0.25">
      <c r="A55" s="21" t="s">
        <v>62</v>
      </c>
      <c r="B55" s="22" t="str">
        <f>'[2]11003'!B48</f>
        <v>110-03011</v>
      </c>
      <c r="C55" s="22" t="str">
        <f>'[2]11003'!C48</f>
        <v>捐款收入</v>
      </c>
      <c r="D55" s="22" t="str">
        <f>'[2]11003'!D48</f>
        <v>70425CD轉入捐款(九年級畢典)</v>
      </c>
      <c r="E55" s="29">
        <v>10000</v>
      </c>
      <c r="F55" s="29"/>
      <c r="G55" s="31">
        <f t="shared" si="0"/>
        <v>370329</v>
      </c>
      <c r="H55" s="46">
        <f>SUM(F52:F53)</f>
        <v>4380</v>
      </c>
      <c r="I55" s="7" t="s">
        <v>60</v>
      </c>
      <c r="J55" s="25"/>
      <c r="K55" s="55"/>
      <c r="L55" s="55"/>
      <c r="M55" s="42"/>
      <c r="N55" s="42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</row>
    <row r="56" spans="1:254" s="37" customFormat="1" ht="21.75" customHeight="1" x14ac:dyDescent="0.25">
      <c r="A56" s="21" t="s">
        <v>62</v>
      </c>
      <c r="B56" s="22" t="str">
        <f>'[2]11003'!B49</f>
        <v>110-03012</v>
      </c>
      <c r="C56" s="22" t="str">
        <f>'[2]11003'!C49</f>
        <v>捐款收入</v>
      </c>
      <c r="D56" s="22" t="str">
        <f>'[2]11003'!D49</f>
        <v>70203CD轉入捐款(九年級畢典)</v>
      </c>
      <c r="E56" s="29">
        <v>20000</v>
      </c>
      <c r="F56" s="29"/>
      <c r="G56" s="31">
        <f t="shared" si="0"/>
        <v>390329</v>
      </c>
      <c r="H56" s="46"/>
      <c r="I56" s="7"/>
      <c r="J56" s="25"/>
      <c r="K56" s="55"/>
      <c r="L56" s="55"/>
      <c r="M56" s="42"/>
      <c r="N56" s="42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</row>
    <row r="57" spans="1:254" s="37" customFormat="1" ht="21.75" customHeight="1" x14ac:dyDescent="0.25">
      <c r="A57" s="21" t="s">
        <v>62</v>
      </c>
      <c r="B57" s="22" t="str">
        <f>'[2]11003'!B50</f>
        <v>110-03013</v>
      </c>
      <c r="C57" s="22" t="str">
        <f>'[2]11003'!C50</f>
        <v>捐款收入</v>
      </c>
      <c r="D57" s="22" t="str">
        <f>'[2]11003'!D50</f>
        <v>70511CD轉入捐款(九年級畢典)</v>
      </c>
      <c r="E57" s="29">
        <v>10000</v>
      </c>
      <c r="F57" s="29"/>
      <c r="G57" s="31">
        <f t="shared" si="0"/>
        <v>400329</v>
      </c>
      <c r="H57" s="46"/>
      <c r="I57" s="7"/>
      <c r="J57" s="25"/>
      <c r="K57" s="55"/>
      <c r="L57" s="55"/>
      <c r="M57" s="42"/>
      <c r="N57" s="42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spans="1:254" s="37" customFormat="1" ht="21.75" customHeight="1" x14ac:dyDescent="0.25">
      <c r="A58" s="21" t="s">
        <v>62</v>
      </c>
      <c r="B58" s="22" t="str">
        <f>'[2]11003'!B51</f>
        <v>110-03014</v>
      </c>
      <c r="C58" s="22" t="str">
        <f>'[2]11003'!C51</f>
        <v>捐款收入</v>
      </c>
      <c r="D58" s="22" t="str">
        <f>'[2]11003'!D51</f>
        <v>80105CD轉入捐款(九年級畢典)</v>
      </c>
      <c r="E58" s="29">
        <v>3000</v>
      </c>
      <c r="F58" s="29"/>
      <c r="G58" s="31">
        <f t="shared" si="0"/>
        <v>403329</v>
      </c>
      <c r="H58" s="46"/>
      <c r="I58" s="7"/>
      <c r="J58" s="25"/>
      <c r="K58" s="55"/>
      <c r="L58" s="55"/>
      <c r="M58" s="42"/>
      <c r="N58" s="42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</row>
    <row r="59" spans="1:254" s="37" customFormat="1" ht="21.75" customHeight="1" x14ac:dyDescent="0.25">
      <c r="A59" s="21" t="s">
        <v>68</v>
      </c>
      <c r="B59" s="22" t="str">
        <f>'[2]11003'!B52</f>
        <v>110-03015</v>
      </c>
      <c r="C59" s="22" t="str">
        <f>'[2]11003'!C52</f>
        <v>捐款收入</v>
      </c>
      <c r="D59" s="22" t="str">
        <f>'[2]11003'!D52</f>
        <v>70619CD轉入捐款(九年級畢典)</v>
      </c>
      <c r="E59" s="29">
        <v>5000</v>
      </c>
      <c r="F59" s="29"/>
      <c r="G59" s="31">
        <f t="shared" si="0"/>
        <v>408329</v>
      </c>
      <c r="H59" s="46"/>
      <c r="I59" s="7"/>
      <c r="J59" s="25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</row>
    <row r="60" spans="1:254" s="7" customFormat="1" x14ac:dyDescent="0.25">
      <c r="A60" s="21" t="s">
        <v>70</v>
      </c>
      <c r="B60" s="22" t="str">
        <f>'[2]11003'!B35</f>
        <v>110-03009</v>
      </c>
      <c r="C60" s="22" t="str">
        <f>'[2]11003'!C35</f>
        <v>捐款收入</v>
      </c>
      <c r="D60" s="22" t="str">
        <f>'[2]11003'!D35</f>
        <v>現金捐款(九年級畢典)</v>
      </c>
      <c r="E60" s="29">
        <f>'[2]11003'!F35</f>
        <v>10000</v>
      </c>
      <c r="F60" s="29"/>
      <c r="G60" s="31">
        <f t="shared" si="0"/>
        <v>418329</v>
      </c>
      <c r="H60" s="46"/>
      <c r="J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</row>
    <row r="61" spans="1:254" x14ac:dyDescent="0.25">
      <c r="A61" s="21" t="s">
        <v>72</v>
      </c>
      <c r="B61" s="22" t="str">
        <f>'[2]11003'!B36</f>
        <v>110-03010</v>
      </c>
      <c r="C61" s="22" t="str">
        <f>'[2]11003'!C36</f>
        <v>捐款收入</v>
      </c>
      <c r="D61" s="22" t="str">
        <f>'[2]11003'!D36</f>
        <v>現金捐款(九年級畢典)</v>
      </c>
      <c r="E61" s="29">
        <f>'[2]11003'!F36</f>
        <v>10000</v>
      </c>
      <c r="F61" s="29"/>
      <c r="G61" s="31">
        <f t="shared" si="0"/>
        <v>428329</v>
      </c>
      <c r="H61" s="46"/>
      <c r="J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</row>
    <row r="62" spans="1:254" x14ac:dyDescent="0.25">
      <c r="A62" s="21" t="s">
        <v>263</v>
      </c>
      <c r="B62" s="22" t="s">
        <v>264</v>
      </c>
      <c r="C62" s="22" t="s">
        <v>247</v>
      </c>
      <c r="D62" s="22" t="s">
        <v>262</v>
      </c>
      <c r="E62" s="29">
        <v>900</v>
      </c>
      <c r="F62" s="29"/>
      <c r="G62" s="31">
        <f t="shared" si="0"/>
        <v>429229</v>
      </c>
      <c r="H62" s="46"/>
      <c r="J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</row>
    <row r="63" spans="1:254" x14ac:dyDescent="0.25">
      <c r="A63" s="21" t="s">
        <v>265</v>
      </c>
      <c r="B63" s="22" t="s">
        <v>266</v>
      </c>
      <c r="C63" s="22" t="s">
        <v>247</v>
      </c>
      <c r="D63" s="22" t="s">
        <v>262</v>
      </c>
      <c r="E63" s="29">
        <v>300</v>
      </c>
      <c r="F63" s="29"/>
      <c r="G63" s="31">
        <f t="shared" si="0"/>
        <v>429529</v>
      </c>
      <c r="H63" s="46"/>
      <c r="J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</row>
    <row r="64" spans="1:254" x14ac:dyDescent="0.25">
      <c r="A64" s="21" t="s">
        <v>74</v>
      </c>
      <c r="B64" s="22" t="str">
        <f>'[2]11003'!B105</f>
        <v>110-03022</v>
      </c>
      <c r="C64" s="22" t="str">
        <f>'[2]11003'!C105</f>
        <v>獎勵金支出</v>
      </c>
      <c r="D64" s="22" t="str">
        <f>'[2]11003'!D105</f>
        <v>閱讀護照達15點獎勵下午茶</v>
      </c>
      <c r="E64" s="29"/>
      <c r="F64" s="29">
        <f>'[2]11003'!F105</f>
        <v>1425</v>
      </c>
      <c r="G64" s="31">
        <f t="shared" si="0"/>
        <v>428104</v>
      </c>
      <c r="H64" s="46">
        <f>SUM(E55:E61)</f>
        <v>68000</v>
      </c>
    </row>
    <row r="65" spans="1:254" x14ac:dyDescent="0.25">
      <c r="A65" s="21" t="s">
        <v>74</v>
      </c>
      <c r="B65" s="22" t="str">
        <f>'[2]11003'!B106</f>
        <v>110-03023</v>
      </c>
      <c r="C65" s="22" t="str">
        <f>'[2]11003'!C106</f>
        <v>祈福活動支出</v>
      </c>
      <c r="D65" s="22" t="str">
        <f>'[2]11003'!D106</f>
        <v>110學年度九年級祈福吉祥物</v>
      </c>
      <c r="E65" s="29"/>
      <c r="F65" s="29">
        <f>'[2]11003'!F106</f>
        <v>684</v>
      </c>
      <c r="G65" s="31">
        <f t="shared" si="0"/>
        <v>427420</v>
      </c>
      <c r="H65" s="46"/>
      <c r="I65" s="7" t="s">
        <v>75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</row>
    <row r="66" spans="1:254" x14ac:dyDescent="0.25">
      <c r="A66" s="21" t="s">
        <v>74</v>
      </c>
      <c r="B66" s="22" t="str">
        <f>'[2]11003'!B107</f>
        <v>110-03024</v>
      </c>
      <c r="C66" s="22" t="str">
        <f>'[2]11003'!C107</f>
        <v>祈福活動支出</v>
      </c>
      <c r="D66" s="22" t="str">
        <f>'[2]11003'!D107</f>
        <v>國九祈福元氣狀元</v>
      </c>
      <c r="E66" s="29"/>
      <c r="F66" s="29">
        <f>'[2]11003'!F107</f>
        <v>3796</v>
      </c>
      <c r="G66" s="31">
        <f t="shared" si="0"/>
        <v>423624</v>
      </c>
      <c r="H66" s="46"/>
      <c r="I66" s="7" t="s">
        <v>30</v>
      </c>
    </row>
    <row r="67" spans="1:254" s="70" customFormat="1" x14ac:dyDescent="0.25">
      <c r="A67" s="21" t="s">
        <v>74</v>
      </c>
      <c r="B67" s="22" t="str">
        <f>'[2]11003'!B108</f>
        <v>110-03025</v>
      </c>
      <c r="C67" s="22" t="str">
        <f>'[2]11003'!C108</f>
        <v>祈福活動支出</v>
      </c>
      <c r="D67" s="22" t="str">
        <f>'[2]11003'!D108</f>
        <v>國九祈福狀元帽材料</v>
      </c>
      <c r="E67" s="29"/>
      <c r="F67" s="29">
        <f>'[2]11003'!F108</f>
        <v>565</v>
      </c>
      <c r="G67" s="31">
        <f t="shared" si="0"/>
        <v>423059</v>
      </c>
      <c r="H67" s="46"/>
      <c r="I67" s="7" t="s">
        <v>30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x14ac:dyDescent="0.25">
      <c r="A68" s="21" t="s">
        <v>74</v>
      </c>
      <c r="B68" s="22" t="str">
        <f>'[2]11003'!B109</f>
        <v>110-03026</v>
      </c>
      <c r="C68" s="22" t="str">
        <f>'[2]11003'!C109</f>
        <v>祈福活動支出</v>
      </c>
      <c r="D68" s="22" t="str">
        <f>'[2]11003'!D109</f>
        <v xml:space="preserve">國九祈福五角星材料 </v>
      </c>
      <c r="E68" s="29"/>
      <c r="F68" s="29">
        <f>'[2]11003'!F109</f>
        <v>2235</v>
      </c>
      <c r="G68" s="31">
        <f t="shared" si="0"/>
        <v>420824</v>
      </c>
      <c r="H68" s="46"/>
      <c r="I68" s="7" t="s">
        <v>30</v>
      </c>
    </row>
    <row r="69" spans="1:254" x14ac:dyDescent="0.25">
      <c r="A69" s="21"/>
      <c r="B69" s="22"/>
      <c r="C69" s="22"/>
      <c r="D69" s="22"/>
      <c r="E69" s="29"/>
      <c r="F69" s="29"/>
      <c r="G69" s="31"/>
      <c r="H69" s="46"/>
      <c r="I69" s="7" t="s">
        <v>30</v>
      </c>
    </row>
    <row r="70" spans="1:254" ht="17.25" thickBot="1" x14ac:dyDescent="0.3">
      <c r="A70" s="56"/>
      <c r="B70" s="56"/>
      <c r="C70" s="57" t="s">
        <v>18</v>
      </c>
      <c r="D70" s="58" t="s">
        <v>18</v>
      </c>
      <c r="E70" s="59">
        <f>SUM(E7:E69)</f>
        <v>559205</v>
      </c>
      <c r="F70" s="59">
        <f>SUM(F8:F69)</f>
        <v>322879</v>
      </c>
      <c r="G70" s="60">
        <f>G6+E70-F70</f>
        <v>420824</v>
      </c>
      <c r="H70" s="46"/>
    </row>
    <row r="71" spans="1:254" ht="17.25" thickTop="1" x14ac:dyDescent="0.25">
      <c r="A71" s="21"/>
      <c r="B71" s="22"/>
      <c r="C71" s="22"/>
      <c r="D71" s="62"/>
      <c r="E71" s="63"/>
      <c r="F71" s="16"/>
      <c r="G71" s="64"/>
      <c r="H71" s="47"/>
      <c r="I71" s="61"/>
    </row>
    <row r="72" spans="1:254" x14ac:dyDescent="0.25">
      <c r="A72" s="65" t="s">
        <v>76</v>
      </c>
      <c r="D72" s="49" t="s">
        <v>77</v>
      </c>
      <c r="E72" s="66" t="s">
        <v>78</v>
      </c>
      <c r="G72" s="64"/>
      <c r="H72" s="47"/>
      <c r="I72" s="61"/>
    </row>
    <row r="73" spans="1:254" s="47" customFormat="1" x14ac:dyDescent="0.25">
      <c r="A73" s="68"/>
      <c r="B73" s="22"/>
      <c r="C73" s="22"/>
      <c r="D73" s="62"/>
      <c r="E73" s="63"/>
      <c r="F73" s="64"/>
      <c r="G73" s="64"/>
      <c r="I73" s="61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</row>
    <row r="74" spans="1:254" ht="19.5" x14ac:dyDescent="0.25">
      <c r="A74" s="8" t="s">
        <v>0</v>
      </c>
      <c r="B74" s="8"/>
      <c r="C74" s="8"/>
      <c r="D74" s="8"/>
      <c r="E74" s="8"/>
      <c r="F74" s="8"/>
      <c r="G74" s="8"/>
      <c r="H74" s="47"/>
      <c r="I74" s="61"/>
      <c r="J74" s="7"/>
    </row>
    <row r="75" spans="1:254" ht="19.5" x14ac:dyDescent="0.25">
      <c r="A75" s="8" t="s">
        <v>79</v>
      </c>
      <c r="B75" s="8"/>
      <c r="C75" s="8"/>
      <c r="D75" s="8"/>
      <c r="E75" s="8"/>
      <c r="F75" s="8"/>
      <c r="G75" s="8"/>
      <c r="J75" s="7"/>
    </row>
    <row r="76" spans="1:254" ht="19.5" x14ac:dyDescent="0.25">
      <c r="A76" s="69" t="s">
        <v>80</v>
      </c>
      <c r="B76" s="69"/>
      <c r="C76" s="69"/>
      <c r="D76" s="69"/>
      <c r="E76" s="69"/>
      <c r="F76" s="69"/>
      <c r="G76" s="69"/>
      <c r="H76" s="7"/>
      <c r="J76" s="7"/>
    </row>
    <row r="77" spans="1:254" x14ac:dyDescent="0.25">
      <c r="A77" s="7"/>
      <c r="B77" s="7" t="s">
        <v>81</v>
      </c>
      <c r="C77" s="7"/>
      <c r="D77" s="7" t="s">
        <v>82</v>
      </c>
      <c r="E77" s="7"/>
      <c r="F77" s="7"/>
      <c r="G77" s="7" t="s">
        <v>83</v>
      </c>
      <c r="I77" s="6"/>
      <c r="J77" s="7"/>
    </row>
    <row r="78" spans="1:254" x14ac:dyDescent="0.25">
      <c r="A78" s="71"/>
      <c r="B78" s="71" t="s">
        <v>84</v>
      </c>
      <c r="C78" s="71"/>
      <c r="D78" s="71">
        <f>F9</f>
        <v>60</v>
      </c>
      <c r="E78" s="71"/>
      <c r="F78" s="71"/>
      <c r="G78" s="72">
        <f>D78/$D$89</f>
        <v>2.0486275902335094E-4</v>
      </c>
      <c r="H78" s="7"/>
      <c r="I78" s="6"/>
      <c r="J78" s="7"/>
    </row>
    <row r="79" spans="1:254" s="76" customFormat="1" x14ac:dyDescent="0.25">
      <c r="A79" s="71"/>
      <c r="B79" s="71" t="s">
        <v>85</v>
      </c>
      <c r="C79" s="71"/>
      <c r="D79" s="71">
        <f>F10+F11+F16+F37+F39+F42+F43+F52</f>
        <v>71027</v>
      </c>
      <c r="E79" s="71"/>
      <c r="F79" s="71"/>
      <c r="G79" s="72">
        <f t="shared" ref="G79:G87" si="1">D79/$D$89</f>
        <v>0.24251311975252579</v>
      </c>
      <c r="H79" s="6"/>
      <c r="I79" s="6"/>
      <c r="J79" s="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spans="1:254" s="76" customFormat="1" x14ac:dyDescent="0.25">
      <c r="A80" s="71"/>
      <c r="B80" s="71" t="s">
        <v>86</v>
      </c>
      <c r="C80" s="71"/>
      <c r="D80" s="71">
        <f>F41</f>
        <v>3190</v>
      </c>
      <c r="E80" s="71"/>
      <c r="F80" s="71"/>
      <c r="G80" s="72">
        <f t="shared" si="1"/>
        <v>1.0891870021408158E-2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</row>
    <row r="81" spans="1:254" x14ac:dyDescent="0.25">
      <c r="A81" s="71"/>
      <c r="B81" s="71" t="s">
        <v>87</v>
      </c>
      <c r="C81" s="71"/>
      <c r="D81" s="71">
        <f>F64</f>
        <v>1425</v>
      </c>
      <c r="E81" s="71"/>
      <c r="F81" s="71"/>
      <c r="G81" s="72">
        <f t="shared" si="1"/>
        <v>4.8654905268045844E-3</v>
      </c>
      <c r="I81" s="6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</row>
    <row r="82" spans="1:254" x14ac:dyDescent="0.25">
      <c r="A82" s="71"/>
      <c r="B82" s="71" t="s">
        <v>88</v>
      </c>
      <c r="C82" s="71"/>
      <c r="D82" s="71"/>
      <c r="E82" s="71"/>
      <c r="F82" s="71"/>
      <c r="G82" s="72">
        <f t="shared" si="1"/>
        <v>0</v>
      </c>
      <c r="I82" s="6"/>
    </row>
    <row r="83" spans="1:254" s="83" customFormat="1" x14ac:dyDescent="0.25">
      <c r="A83" s="71"/>
      <c r="B83" s="71" t="s">
        <v>89</v>
      </c>
      <c r="C83" s="71"/>
      <c r="D83" s="71">
        <f>[2]學務處!H26</f>
        <v>137253</v>
      </c>
      <c r="E83" s="71"/>
      <c r="F83" s="71"/>
      <c r="G83" s="72">
        <f t="shared" si="1"/>
        <v>0.46863380440386643</v>
      </c>
      <c r="H83" s="6"/>
      <c r="I83" s="6"/>
      <c r="K83" s="6"/>
      <c r="L83" s="6"/>
    </row>
    <row r="84" spans="1:254" s="83" customFormat="1" x14ac:dyDescent="0.25">
      <c r="A84" s="71"/>
      <c r="B84" s="71" t="s">
        <v>90</v>
      </c>
      <c r="C84" s="71"/>
      <c r="D84" s="71">
        <f>F44</f>
        <v>4000</v>
      </c>
      <c r="E84" s="71"/>
      <c r="F84" s="71"/>
      <c r="G84" s="72">
        <f t="shared" si="1"/>
        <v>1.3657517268223396E-2</v>
      </c>
      <c r="H84" s="6"/>
      <c r="I84" s="70"/>
    </row>
    <row r="85" spans="1:254" s="83" customFormat="1" x14ac:dyDescent="0.25">
      <c r="A85" s="71"/>
      <c r="B85" s="71" t="s">
        <v>91</v>
      </c>
      <c r="C85" s="71"/>
      <c r="D85" s="71">
        <f>F12</f>
        <v>12500</v>
      </c>
      <c r="E85" s="71"/>
      <c r="F85" s="71"/>
      <c r="G85" s="72">
        <f t="shared" si="1"/>
        <v>4.2679741463198112E-2</v>
      </c>
      <c r="H85" s="6"/>
      <c r="I85" s="6"/>
    </row>
    <row r="86" spans="1:254" s="83" customFormat="1" x14ac:dyDescent="0.25">
      <c r="A86" s="71"/>
      <c r="B86" s="71" t="str">
        <f>C8</f>
        <v>轉帳支出</v>
      </c>
      <c r="C86" s="71"/>
      <c r="D86" s="71">
        <f>F8</f>
        <v>26744</v>
      </c>
      <c r="E86" s="71"/>
      <c r="F86" s="71"/>
      <c r="G86" s="72">
        <f t="shared" si="1"/>
        <v>9.1314160455341631E-2</v>
      </c>
      <c r="H86" s="6"/>
      <c r="I86" s="6"/>
    </row>
    <row r="87" spans="1:254" s="83" customFormat="1" x14ac:dyDescent="0.25">
      <c r="A87" s="71"/>
      <c r="B87" s="71" t="str">
        <f>C35</f>
        <v>家長會費轉出</v>
      </c>
      <c r="C87" s="71"/>
      <c r="D87" s="71">
        <f>F35</f>
        <v>36680</v>
      </c>
      <c r="E87" s="71"/>
      <c r="F87" s="71"/>
      <c r="G87" s="72">
        <f t="shared" si="1"/>
        <v>0.12523943334960855</v>
      </c>
      <c r="H87" s="6"/>
      <c r="I87" s="6"/>
    </row>
    <row r="88" spans="1:254" s="83" customFormat="1" x14ac:dyDescent="0.25">
      <c r="A88" s="71"/>
      <c r="B88" s="6"/>
      <c r="C88" s="71"/>
      <c r="D88" s="71"/>
      <c r="E88" s="71"/>
      <c r="F88" s="71"/>
      <c r="G88" s="72" t="s">
        <v>92</v>
      </c>
      <c r="H88" s="6"/>
      <c r="I88" s="6"/>
    </row>
    <row r="89" spans="1:254" s="83" customFormat="1" ht="17.25" thickBot="1" x14ac:dyDescent="0.3">
      <c r="A89" s="73"/>
      <c r="B89" s="73" t="s">
        <v>93</v>
      </c>
      <c r="C89" s="73"/>
      <c r="D89" s="74">
        <f>SUBTOTAL(9,D78:D88)</f>
        <v>292879</v>
      </c>
      <c r="E89" s="74"/>
      <c r="F89" s="74"/>
      <c r="G89" s="75">
        <f>SUBTOTAL(9,G78:G88)</f>
        <v>1</v>
      </c>
      <c r="H89" s="6"/>
      <c r="I89" s="6"/>
    </row>
    <row r="90" spans="1:254" s="83" customFormat="1" ht="17.25" thickTop="1" x14ac:dyDescent="0.25">
      <c r="A90" s="77"/>
      <c r="B90" s="49"/>
      <c r="C90" s="49"/>
      <c r="D90" s="78"/>
      <c r="E90" s="79"/>
      <c r="F90" s="67"/>
      <c r="G90" s="67"/>
      <c r="H90" s="70"/>
      <c r="I90" s="6"/>
    </row>
    <row r="91" spans="1:254" s="83" customFormat="1" x14ac:dyDescent="0.25">
      <c r="A91" s="65" t="s">
        <v>94</v>
      </c>
      <c r="B91" s="49"/>
      <c r="C91" s="49"/>
      <c r="D91" s="49" t="s">
        <v>95</v>
      </c>
      <c r="E91" s="66" t="s">
        <v>78</v>
      </c>
      <c r="F91" s="67"/>
      <c r="G91" s="64"/>
      <c r="H91" s="6"/>
      <c r="I91" s="7"/>
    </row>
    <row r="92" spans="1:254" s="83" customFormat="1" x14ac:dyDescent="0.25">
      <c r="A92" s="77"/>
      <c r="B92" s="49"/>
      <c r="C92" s="49"/>
      <c r="D92" s="78"/>
      <c r="E92" s="79"/>
      <c r="F92" s="67"/>
      <c r="G92" s="67"/>
      <c r="H92" s="6"/>
      <c r="I92" s="7"/>
    </row>
    <row r="93" spans="1:254" s="35" customFormat="1" ht="19.5" x14ac:dyDescent="0.25">
      <c r="A93" s="80" t="s">
        <v>96</v>
      </c>
      <c r="B93" s="80"/>
      <c r="C93" s="80"/>
      <c r="D93" s="80"/>
      <c r="E93" s="80"/>
      <c r="F93" s="80"/>
      <c r="G93" s="80"/>
      <c r="H93" s="6"/>
      <c r="I93" s="7"/>
      <c r="K93" s="83"/>
      <c r="L93" s="83"/>
    </row>
    <row r="94" spans="1:254" s="35" customFormat="1" ht="19.5" x14ac:dyDescent="0.25">
      <c r="A94" s="80" t="s">
        <v>97</v>
      </c>
      <c r="B94" s="80"/>
      <c r="C94" s="80"/>
      <c r="D94" s="80"/>
      <c r="E94" s="80"/>
      <c r="F94" s="80"/>
      <c r="G94" s="80"/>
      <c r="H94" s="81"/>
      <c r="I94" s="82"/>
    </row>
    <row r="95" spans="1:254" s="83" customFormat="1" ht="19.5" x14ac:dyDescent="0.25">
      <c r="A95" s="84" t="str">
        <f>A3</f>
        <v>110年08月01日至111年7月31日</v>
      </c>
      <c r="B95" s="84"/>
      <c r="C95" s="84"/>
      <c r="D95" s="84"/>
      <c r="E95" s="84"/>
      <c r="F95" s="84"/>
      <c r="G95" s="85"/>
      <c r="I95" s="82"/>
      <c r="K95" s="35"/>
      <c r="L95" s="35"/>
    </row>
    <row r="96" spans="1:254" x14ac:dyDescent="0.25">
      <c r="A96" s="82"/>
      <c r="B96" s="86" t="str">
        <f>C5</f>
        <v>會計科目</v>
      </c>
      <c r="C96" s="82"/>
      <c r="D96" s="87" t="str">
        <f>E5</f>
        <v>收入金額</v>
      </c>
      <c r="E96" s="88"/>
      <c r="F96" s="82"/>
      <c r="G96" s="89" t="s">
        <v>98</v>
      </c>
      <c r="H96" s="83"/>
      <c r="I96" s="82"/>
      <c r="K96" s="83"/>
      <c r="L96" s="83"/>
    </row>
    <row r="97" spans="1:9" x14ac:dyDescent="0.25">
      <c r="A97" s="82"/>
      <c r="B97" s="86" t="s">
        <v>99</v>
      </c>
      <c r="C97" s="82"/>
      <c r="D97" s="87">
        <f>E7+E13+E14+E55+E56+E57+E58+E59+E60+E61</f>
        <v>384900</v>
      </c>
      <c r="E97" s="88"/>
      <c r="F97" s="82"/>
      <c r="G97" s="90">
        <f>D97/$D$103</f>
        <v>0.80488493428550512</v>
      </c>
      <c r="H97" s="83"/>
      <c r="I97" s="82"/>
    </row>
    <row r="98" spans="1:9" x14ac:dyDescent="0.25">
      <c r="A98" s="82"/>
      <c r="B98" s="86" t="s">
        <v>100</v>
      </c>
      <c r="C98" s="82"/>
      <c r="D98" s="87">
        <f>E40</f>
        <v>44</v>
      </c>
      <c r="E98" s="88"/>
      <c r="F98" s="82"/>
      <c r="G98" s="90">
        <f t="shared" ref="G98:G101" si="2">D98/$D$103</f>
        <v>9.2010748528350815E-5</v>
      </c>
      <c r="H98" s="83"/>
      <c r="I98" s="82"/>
    </row>
    <row r="99" spans="1:9" x14ac:dyDescent="0.25">
      <c r="A99" s="82"/>
      <c r="B99" s="86" t="s">
        <v>101</v>
      </c>
      <c r="C99" s="82"/>
      <c r="D99" s="87">
        <f>E36</f>
        <v>26581</v>
      </c>
      <c r="E99" s="88"/>
      <c r="F99" s="82"/>
      <c r="G99" s="90">
        <f t="shared" si="2"/>
        <v>5.5584947878002111E-2</v>
      </c>
      <c r="H99" s="83"/>
      <c r="I99" s="82"/>
    </row>
    <row r="100" spans="1:9" x14ac:dyDescent="0.25">
      <c r="A100" s="82"/>
      <c r="B100" s="86" t="s">
        <v>102</v>
      </c>
      <c r="C100" s="82"/>
      <c r="D100" s="87">
        <f>E15</f>
        <v>36680</v>
      </c>
      <c r="E100" s="88"/>
      <c r="F100" s="82"/>
      <c r="G100" s="90">
        <f t="shared" si="2"/>
        <v>7.6703505818634263E-2</v>
      </c>
      <c r="H100" s="83"/>
      <c r="I100" s="82"/>
    </row>
    <row r="101" spans="1:9" x14ac:dyDescent="0.25">
      <c r="A101" s="82"/>
      <c r="B101" s="86" t="s">
        <v>103</v>
      </c>
      <c r="C101" s="82"/>
      <c r="D101" s="87">
        <f>E38</f>
        <v>30000</v>
      </c>
      <c r="E101" s="88"/>
      <c r="F101" s="82"/>
      <c r="G101" s="90">
        <f t="shared" si="2"/>
        <v>6.2734601269330101E-2</v>
      </c>
      <c r="H101" s="83"/>
      <c r="I101" s="82"/>
    </row>
    <row r="102" spans="1:9" x14ac:dyDescent="0.25">
      <c r="A102" s="82"/>
      <c r="B102" s="86"/>
      <c r="C102" s="82"/>
      <c r="D102" s="87"/>
      <c r="E102" s="88"/>
      <c r="F102" s="82"/>
      <c r="G102" s="90"/>
      <c r="H102" s="83"/>
      <c r="I102" s="82"/>
    </row>
    <row r="103" spans="1:9" ht="17.25" thickBot="1" x14ac:dyDescent="0.3">
      <c r="A103" s="91"/>
      <c r="B103" s="92" t="s">
        <v>104</v>
      </c>
      <c r="C103" s="92"/>
      <c r="D103" s="93">
        <f>SUM(D97:D102)</f>
        <v>478205</v>
      </c>
      <c r="E103" s="94"/>
      <c r="F103" s="95"/>
      <c r="G103" s="96">
        <f>SUBTOTAL(9,G97:G102)</f>
        <v>0.99999999999999989</v>
      </c>
      <c r="H103" s="83"/>
      <c r="I103" s="82"/>
    </row>
    <row r="104" spans="1:9" ht="17.25" thickTop="1" x14ac:dyDescent="0.25">
      <c r="A104" s="97"/>
      <c r="B104" s="27"/>
      <c r="C104" s="27"/>
      <c r="D104" s="98"/>
      <c r="E104" s="99"/>
      <c r="F104" s="100"/>
      <c r="G104" s="100"/>
      <c r="H104" s="83"/>
      <c r="I104" s="82"/>
    </row>
    <row r="105" spans="1:9" x14ac:dyDescent="0.25">
      <c r="A105" s="101" t="s">
        <v>76</v>
      </c>
      <c r="B105" s="102"/>
      <c r="C105" s="102"/>
      <c r="D105" s="102" t="s">
        <v>77</v>
      </c>
      <c r="E105" s="103" t="s">
        <v>105</v>
      </c>
      <c r="F105" s="104"/>
      <c r="G105" s="100"/>
      <c r="H105" s="35"/>
      <c r="I105" s="33"/>
    </row>
    <row r="106" spans="1:9" x14ac:dyDescent="0.25">
      <c r="H106" s="35"/>
      <c r="I106" s="33"/>
    </row>
  </sheetData>
  <autoFilter ref="A5:I69"/>
  <mergeCells count="10">
    <mergeCell ref="A76:G76"/>
    <mergeCell ref="A93:G93"/>
    <mergeCell ref="A94:G94"/>
    <mergeCell ref="A95:G95"/>
    <mergeCell ref="A1:G1"/>
    <mergeCell ref="A2:G2"/>
    <mergeCell ref="A3:G3"/>
    <mergeCell ref="K43:L43"/>
    <mergeCell ref="A74:G74"/>
    <mergeCell ref="A75:G75"/>
  </mergeCells>
  <phoneticPr fontId="4" type="noConversion"/>
  <printOptions horizontalCentered="1"/>
  <pageMargins left="0.35433070866141736" right="0.23622047244094491" top="0.51181102362204722" bottom="0.55118110236220474" header="0.47244094488188981" footer="0.23622047244094491"/>
  <pageSetup paperSize="9" scale="10" orientation="portrait" r:id="rId1"/>
  <headerFooter alignWithMargins="0"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109"/>
  <sheetViews>
    <sheetView workbookViewId="0">
      <pane ySplit="6" topLeftCell="A76" activePane="bottomLeft" state="frozen"/>
      <selection activeCell="A3" sqref="A3:G3"/>
      <selection pane="bottomLeft" activeCell="A3" sqref="A3:G3"/>
    </sheetView>
  </sheetViews>
  <sheetFormatPr defaultRowHeight="16.5" x14ac:dyDescent="0.25"/>
  <cols>
    <col min="1" max="1" width="9.375" style="120" bestFit="1" customWidth="1"/>
    <col min="2" max="2" width="11.625" style="120" customWidth="1"/>
    <col min="3" max="3" width="23.75" style="122" customWidth="1"/>
    <col min="4" max="4" width="20.875" style="122" customWidth="1"/>
    <col min="5" max="5" width="13.125" style="122" customWidth="1"/>
    <col min="6" max="6" width="13.125" style="120" customWidth="1"/>
    <col min="7" max="7" width="16.125" style="120" customWidth="1"/>
    <col min="8" max="8" width="16" style="120" customWidth="1"/>
    <col min="9" max="256" width="9" style="120"/>
    <col min="257" max="257" width="9.375" style="120" bestFit="1" customWidth="1"/>
    <col min="258" max="258" width="11.625" style="120" customWidth="1"/>
    <col min="259" max="259" width="23.75" style="120" customWidth="1"/>
    <col min="260" max="260" width="20.875" style="120" customWidth="1"/>
    <col min="261" max="261" width="11.75" style="120" customWidth="1"/>
    <col min="262" max="262" width="12" style="120" bestFit="1" customWidth="1"/>
    <col min="263" max="263" width="16.125" style="120" customWidth="1"/>
    <col min="264" max="264" width="16" style="120" customWidth="1"/>
    <col min="265" max="512" width="9" style="120"/>
    <col min="513" max="513" width="9.375" style="120" bestFit="1" customWidth="1"/>
    <col min="514" max="514" width="11.625" style="120" customWidth="1"/>
    <col min="515" max="515" width="23.75" style="120" customWidth="1"/>
    <col min="516" max="516" width="20.875" style="120" customWidth="1"/>
    <col min="517" max="517" width="11.75" style="120" customWidth="1"/>
    <col min="518" max="518" width="12" style="120" bestFit="1" customWidth="1"/>
    <col min="519" max="519" width="16.125" style="120" customWidth="1"/>
    <col min="520" max="520" width="16" style="120" customWidth="1"/>
    <col min="521" max="768" width="9" style="120"/>
    <col min="769" max="769" width="9.375" style="120" bestFit="1" customWidth="1"/>
    <col min="770" max="770" width="11.625" style="120" customWidth="1"/>
    <col min="771" max="771" width="23.75" style="120" customWidth="1"/>
    <col min="772" max="772" width="20.875" style="120" customWidth="1"/>
    <col min="773" max="773" width="11.75" style="120" customWidth="1"/>
    <col min="774" max="774" width="12" style="120" bestFit="1" customWidth="1"/>
    <col min="775" max="775" width="16.125" style="120" customWidth="1"/>
    <col min="776" max="776" width="16" style="120" customWidth="1"/>
    <col min="777" max="1024" width="9" style="120"/>
    <col min="1025" max="1025" width="9.375" style="120" bestFit="1" customWidth="1"/>
    <col min="1026" max="1026" width="11.625" style="120" customWidth="1"/>
    <col min="1027" max="1027" width="23.75" style="120" customWidth="1"/>
    <col min="1028" max="1028" width="20.875" style="120" customWidth="1"/>
    <col min="1029" max="1029" width="11.75" style="120" customWidth="1"/>
    <col min="1030" max="1030" width="12" style="120" bestFit="1" customWidth="1"/>
    <col min="1031" max="1031" width="16.125" style="120" customWidth="1"/>
    <col min="1032" max="1032" width="16" style="120" customWidth="1"/>
    <col min="1033" max="1280" width="9" style="120"/>
    <col min="1281" max="1281" width="9.375" style="120" bestFit="1" customWidth="1"/>
    <col min="1282" max="1282" width="11.625" style="120" customWidth="1"/>
    <col min="1283" max="1283" width="23.75" style="120" customWidth="1"/>
    <col min="1284" max="1284" width="20.875" style="120" customWidth="1"/>
    <col min="1285" max="1285" width="11.75" style="120" customWidth="1"/>
    <col min="1286" max="1286" width="12" style="120" bestFit="1" customWidth="1"/>
    <col min="1287" max="1287" width="16.125" style="120" customWidth="1"/>
    <col min="1288" max="1288" width="16" style="120" customWidth="1"/>
    <col min="1289" max="1536" width="9" style="120"/>
    <col min="1537" max="1537" width="9.375" style="120" bestFit="1" customWidth="1"/>
    <col min="1538" max="1538" width="11.625" style="120" customWidth="1"/>
    <col min="1539" max="1539" width="23.75" style="120" customWidth="1"/>
    <col min="1540" max="1540" width="20.875" style="120" customWidth="1"/>
    <col min="1541" max="1541" width="11.75" style="120" customWidth="1"/>
    <col min="1542" max="1542" width="12" style="120" bestFit="1" customWidth="1"/>
    <col min="1543" max="1543" width="16.125" style="120" customWidth="1"/>
    <col min="1544" max="1544" width="16" style="120" customWidth="1"/>
    <col min="1545" max="1792" width="9" style="120"/>
    <col min="1793" max="1793" width="9.375" style="120" bestFit="1" customWidth="1"/>
    <col min="1794" max="1794" width="11.625" style="120" customWidth="1"/>
    <col min="1795" max="1795" width="23.75" style="120" customWidth="1"/>
    <col min="1796" max="1796" width="20.875" style="120" customWidth="1"/>
    <col min="1797" max="1797" width="11.75" style="120" customWidth="1"/>
    <col min="1798" max="1798" width="12" style="120" bestFit="1" customWidth="1"/>
    <col min="1799" max="1799" width="16.125" style="120" customWidth="1"/>
    <col min="1800" max="1800" width="16" style="120" customWidth="1"/>
    <col min="1801" max="2048" width="9" style="120"/>
    <col min="2049" max="2049" width="9.375" style="120" bestFit="1" customWidth="1"/>
    <col min="2050" max="2050" width="11.625" style="120" customWidth="1"/>
    <col min="2051" max="2051" width="23.75" style="120" customWidth="1"/>
    <col min="2052" max="2052" width="20.875" style="120" customWidth="1"/>
    <col min="2053" max="2053" width="11.75" style="120" customWidth="1"/>
    <col min="2054" max="2054" width="12" style="120" bestFit="1" customWidth="1"/>
    <col min="2055" max="2055" width="16.125" style="120" customWidth="1"/>
    <col min="2056" max="2056" width="16" style="120" customWidth="1"/>
    <col min="2057" max="2304" width="9" style="120"/>
    <col min="2305" max="2305" width="9.375" style="120" bestFit="1" customWidth="1"/>
    <col min="2306" max="2306" width="11.625" style="120" customWidth="1"/>
    <col min="2307" max="2307" width="23.75" style="120" customWidth="1"/>
    <col min="2308" max="2308" width="20.875" style="120" customWidth="1"/>
    <col min="2309" max="2309" width="11.75" style="120" customWidth="1"/>
    <col min="2310" max="2310" width="12" style="120" bestFit="1" customWidth="1"/>
    <col min="2311" max="2311" width="16.125" style="120" customWidth="1"/>
    <col min="2312" max="2312" width="16" style="120" customWidth="1"/>
    <col min="2313" max="2560" width="9" style="120"/>
    <col min="2561" max="2561" width="9.375" style="120" bestFit="1" customWidth="1"/>
    <col min="2562" max="2562" width="11.625" style="120" customWidth="1"/>
    <col min="2563" max="2563" width="23.75" style="120" customWidth="1"/>
    <col min="2564" max="2564" width="20.875" style="120" customWidth="1"/>
    <col min="2565" max="2565" width="11.75" style="120" customWidth="1"/>
    <col min="2566" max="2566" width="12" style="120" bestFit="1" customWidth="1"/>
    <col min="2567" max="2567" width="16.125" style="120" customWidth="1"/>
    <col min="2568" max="2568" width="16" style="120" customWidth="1"/>
    <col min="2569" max="2816" width="9" style="120"/>
    <col min="2817" max="2817" width="9.375" style="120" bestFit="1" customWidth="1"/>
    <col min="2818" max="2818" width="11.625" style="120" customWidth="1"/>
    <col min="2819" max="2819" width="23.75" style="120" customWidth="1"/>
    <col min="2820" max="2820" width="20.875" style="120" customWidth="1"/>
    <col min="2821" max="2821" width="11.75" style="120" customWidth="1"/>
    <col min="2822" max="2822" width="12" style="120" bestFit="1" customWidth="1"/>
    <col min="2823" max="2823" width="16.125" style="120" customWidth="1"/>
    <col min="2824" max="2824" width="16" style="120" customWidth="1"/>
    <col min="2825" max="3072" width="9" style="120"/>
    <col min="3073" max="3073" width="9.375" style="120" bestFit="1" customWidth="1"/>
    <col min="3074" max="3074" width="11.625" style="120" customWidth="1"/>
    <col min="3075" max="3075" width="23.75" style="120" customWidth="1"/>
    <col min="3076" max="3076" width="20.875" style="120" customWidth="1"/>
    <col min="3077" max="3077" width="11.75" style="120" customWidth="1"/>
    <col min="3078" max="3078" width="12" style="120" bestFit="1" customWidth="1"/>
    <col min="3079" max="3079" width="16.125" style="120" customWidth="1"/>
    <col min="3080" max="3080" width="16" style="120" customWidth="1"/>
    <col min="3081" max="3328" width="9" style="120"/>
    <col min="3329" max="3329" width="9.375" style="120" bestFit="1" customWidth="1"/>
    <col min="3330" max="3330" width="11.625" style="120" customWidth="1"/>
    <col min="3331" max="3331" width="23.75" style="120" customWidth="1"/>
    <col min="3332" max="3332" width="20.875" style="120" customWidth="1"/>
    <col min="3333" max="3333" width="11.75" style="120" customWidth="1"/>
    <col min="3334" max="3334" width="12" style="120" bestFit="1" customWidth="1"/>
    <col min="3335" max="3335" width="16.125" style="120" customWidth="1"/>
    <col min="3336" max="3336" width="16" style="120" customWidth="1"/>
    <col min="3337" max="3584" width="9" style="120"/>
    <col min="3585" max="3585" width="9.375" style="120" bestFit="1" customWidth="1"/>
    <col min="3586" max="3586" width="11.625" style="120" customWidth="1"/>
    <col min="3587" max="3587" width="23.75" style="120" customWidth="1"/>
    <col min="3588" max="3588" width="20.875" style="120" customWidth="1"/>
    <col min="3589" max="3589" width="11.75" style="120" customWidth="1"/>
    <col min="3590" max="3590" width="12" style="120" bestFit="1" customWidth="1"/>
    <col min="3591" max="3591" width="16.125" style="120" customWidth="1"/>
    <col min="3592" max="3592" width="16" style="120" customWidth="1"/>
    <col min="3593" max="3840" width="9" style="120"/>
    <col min="3841" max="3841" width="9.375" style="120" bestFit="1" customWidth="1"/>
    <col min="3842" max="3842" width="11.625" style="120" customWidth="1"/>
    <col min="3843" max="3843" width="23.75" style="120" customWidth="1"/>
    <col min="3844" max="3844" width="20.875" style="120" customWidth="1"/>
    <col min="3845" max="3845" width="11.75" style="120" customWidth="1"/>
    <col min="3846" max="3846" width="12" style="120" bestFit="1" customWidth="1"/>
    <col min="3847" max="3847" width="16.125" style="120" customWidth="1"/>
    <col min="3848" max="3848" width="16" style="120" customWidth="1"/>
    <col min="3849" max="4096" width="9" style="120"/>
    <col min="4097" max="4097" width="9.375" style="120" bestFit="1" customWidth="1"/>
    <col min="4098" max="4098" width="11.625" style="120" customWidth="1"/>
    <col min="4099" max="4099" width="23.75" style="120" customWidth="1"/>
    <col min="4100" max="4100" width="20.875" style="120" customWidth="1"/>
    <col min="4101" max="4101" width="11.75" style="120" customWidth="1"/>
    <col min="4102" max="4102" width="12" style="120" bestFit="1" customWidth="1"/>
    <col min="4103" max="4103" width="16.125" style="120" customWidth="1"/>
    <col min="4104" max="4104" width="16" style="120" customWidth="1"/>
    <col min="4105" max="4352" width="9" style="120"/>
    <col min="4353" max="4353" width="9.375" style="120" bestFit="1" customWidth="1"/>
    <col min="4354" max="4354" width="11.625" style="120" customWidth="1"/>
    <col min="4355" max="4355" width="23.75" style="120" customWidth="1"/>
    <col min="4356" max="4356" width="20.875" style="120" customWidth="1"/>
    <col min="4357" max="4357" width="11.75" style="120" customWidth="1"/>
    <col min="4358" max="4358" width="12" style="120" bestFit="1" customWidth="1"/>
    <col min="4359" max="4359" width="16.125" style="120" customWidth="1"/>
    <col min="4360" max="4360" width="16" style="120" customWidth="1"/>
    <col min="4361" max="4608" width="9" style="120"/>
    <col min="4609" max="4609" width="9.375" style="120" bestFit="1" customWidth="1"/>
    <col min="4610" max="4610" width="11.625" style="120" customWidth="1"/>
    <col min="4611" max="4611" width="23.75" style="120" customWidth="1"/>
    <col min="4612" max="4612" width="20.875" style="120" customWidth="1"/>
    <col min="4613" max="4613" width="11.75" style="120" customWidth="1"/>
    <col min="4614" max="4614" width="12" style="120" bestFit="1" customWidth="1"/>
    <col min="4615" max="4615" width="16.125" style="120" customWidth="1"/>
    <col min="4616" max="4616" width="16" style="120" customWidth="1"/>
    <col min="4617" max="4864" width="9" style="120"/>
    <col min="4865" max="4865" width="9.375" style="120" bestFit="1" customWidth="1"/>
    <col min="4866" max="4866" width="11.625" style="120" customWidth="1"/>
    <col min="4867" max="4867" width="23.75" style="120" customWidth="1"/>
    <col min="4868" max="4868" width="20.875" style="120" customWidth="1"/>
    <col min="4869" max="4869" width="11.75" style="120" customWidth="1"/>
    <col min="4870" max="4870" width="12" style="120" bestFit="1" customWidth="1"/>
    <col min="4871" max="4871" width="16.125" style="120" customWidth="1"/>
    <col min="4872" max="4872" width="16" style="120" customWidth="1"/>
    <col min="4873" max="5120" width="9" style="120"/>
    <col min="5121" max="5121" width="9.375" style="120" bestFit="1" customWidth="1"/>
    <col min="5122" max="5122" width="11.625" style="120" customWidth="1"/>
    <col min="5123" max="5123" width="23.75" style="120" customWidth="1"/>
    <col min="5124" max="5124" width="20.875" style="120" customWidth="1"/>
    <col min="5125" max="5125" width="11.75" style="120" customWidth="1"/>
    <col min="5126" max="5126" width="12" style="120" bestFit="1" customWidth="1"/>
    <col min="5127" max="5127" width="16.125" style="120" customWidth="1"/>
    <col min="5128" max="5128" width="16" style="120" customWidth="1"/>
    <col min="5129" max="5376" width="9" style="120"/>
    <col min="5377" max="5377" width="9.375" style="120" bestFit="1" customWidth="1"/>
    <col min="5378" max="5378" width="11.625" style="120" customWidth="1"/>
    <col min="5379" max="5379" width="23.75" style="120" customWidth="1"/>
    <col min="5380" max="5380" width="20.875" style="120" customWidth="1"/>
    <col min="5381" max="5381" width="11.75" style="120" customWidth="1"/>
    <col min="5382" max="5382" width="12" style="120" bestFit="1" customWidth="1"/>
    <col min="5383" max="5383" width="16.125" style="120" customWidth="1"/>
    <col min="5384" max="5384" width="16" style="120" customWidth="1"/>
    <col min="5385" max="5632" width="9" style="120"/>
    <col min="5633" max="5633" width="9.375" style="120" bestFit="1" customWidth="1"/>
    <col min="5634" max="5634" width="11.625" style="120" customWidth="1"/>
    <col min="5635" max="5635" width="23.75" style="120" customWidth="1"/>
    <col min="5636" max="5636" width="20.875" style="120" customWidth="1"/>
    <col min="5637" max="5637" width="11.75" style="120" customWidth="1"/>
    <col min="5638" max="5638" width="12" style="120" bestFit="1" customWidth="1"/>
    <col min="5639" max="5639" width="16.125" style="120" customWidth="1"/>
    <col min="5640" max="5640" width="16" style="120" customWidth="1"/>
    <col min="5641" max="5888" width="9" style="120"/>
    <col min="5889" max="5889" width="9.375" style="120" bestFit="1" customWidth="1"/>
    <col min="5890" max="5890" width="11.625" style="120" customWidth="1"/>
    <col min="5891" max="5891" width="23.75" style="120" customWidth="1"/>
    <col min="5892" max="5892" width="20.875" style="120" customWidth="1"/>
    <col min="5893" max="5893" width="11.75" style="120" customWidth="1"/>
    <col min="5894" max="5894" width="12" style="120" bestFit="1" customWidth="1"/>
    <col min="5895" max="5895" width="16.125" style="120" customWidth="1"/>
    <col min="5896" max="5896" width="16" style="120" customWidth="1"/>
    <col min="5897" max="6144" width="9" style="120"/>
    <col min="6145" max="6145" width="9.375" style="120" bestFit="1" customWidth="1"/>
    <col min="6146" max="6146" width="11.625" style="120" customWidth="1"/>
    <col min="6147" max="6147" width="23.75" style="120" customWidth="1"/>
    <col min="6148" max="6148" width="20.875" style="120" customWidth="1"/>
    <col min="6149" max="6149" width="11.75" style="120" customWidth="1"/>
    <col min="6150" max="6150" width="12" style="120" bestFit="1" customWidth="1"/>
    <col min="6151" max="6151" width="16.125" style="120" customWidth="1"/>
    <col min="6152" max="6152" width="16" style="120" customWidth="1"/>
    <col min="6153" max="6400" width="9" style="120"/>
    <col min="6401" max="6401" width="9.375" style="120" bestFit="1" customWidth="1"/>
    <col min="6402" max="6402" width="11.625" style="120" customWidth="1"/>
    <col min="6403" max="6403" width="23.75" style="120" customWidth="1"/>
    <col min="6404" max="6404" width="20.875" style="120" customWidth="1"/>
    <col min="6405" max="6405" width="11.75" style="120" customWidth="1"/>
    <col min="6406" max="6406" width="12" style="120" bestFit="1" customWidth="1"/>
    <col min="6407" max="6407" width="16.125" style="120" customWidth="1"/>
    <col min="6408" max="6408" width="16" style="120" customWidth="1"/>
    <col min="6409" max="6656" width="9" style="120"/>
    <col min="6657" max="6657" width="9.375" style="120" bestFit="1" customWidth="1"/>
    <col min="6658" max="6658" width="11.625" style="120" customWidth="1"/>
    <col min="6659" max="6659" width="23.75" style="120" customWidth="1"/>
    <col min="6660" max="6660" width="20.875" style="120" customWidth="1"/>
    <col min="6661" max="6661" width="11.75" style="120" customWidth="1"/>
    <col min="6662" max="6662" width="12" style="120" bestFit="1" customWidth="1"/>
    <col min="6663" max="6663" width="16.125" style="120" customWidth="1"/>
    <col min="6664" max="6664" width="16" style="120" customWidth="1"/>
    <col min="6665" max="6912" width="9" style="120"/>
    <col min="6913" max="6913" width="9.375" style="120" bestFit="1" customWidth="1"/>
    <col min="6914" max="6914" width="11.625" style="120" customWidth="1"/>
    <col min="6915" max="6915" width="23.75" style="120" customWidth="1"/>
    <col min="6916" max="6916" width="20.875" style="120" customWidth="1"/>
    <col min="6917" max="6917" width="11.75" style="120" customWidth="1"/>
    <col min="6918" max="6918" width="12" style="120" bestFit="1" customWidth="1"/>
    <col min="6919" max="6919" width="16.125" style="120" customWidth="1"/>
    <col min="6920" max="6920" width="16" style="120" customWidth="1"/>
    <col min="6921" max="7168" width="9" style="120"/>
    <col min="7169" max="7169" width="9.375" style="120" bestFit="1" customWidth="1"/>
    <col min="7170" max="7170" width="11.625" style="120" customWidth="1"/>
    <col min="7171" max="7171" width="23.75" style="120" customWidth="1"/>
    <col min="7172" max="7172" width="20.875" style="120" customWidth="1"/>
    <col min="7173" max="7173" width="11.75" style="120" customWidth="1"/>
    <col min="7174" max="7174" width="12" style="120" bestFit="1" customWidth="1"/>
    <col min="7175" max="7175" width="16.125" style="120" customWidth="1"/>
    <col min="7176" max="7176" width="16" style="120" customWidth="1"/>
    <col min="7177" max="7424" width="9" style="120"/>
    <col min="7425" max="7425" width="9.375" style="120" bestFit="1" customWidth="1"/>
    <col min="7426" max="7426" width="11.625" style="120" customWidth="1"/>
    <col min="7427" max="7427" width="23.75" style="120" customWidth="1"/>
    <col min="7428" max="7428" width="20.875" style="120" customWidth="1"/>
    <col min="7429" max="7429" width="11.75" style="120" customWidth="1"/>
    <col min="7430" max="7430" width="12" style="120" bestFit="1" customWidth="1"/>
    <col min="7431" max="7431" width="16.125" style="120" customWidth="1"/>
    <col min="7432" max="7432" width="16" style="120" customWidth="1"/>
    <col min="7433" max="7680" width="9" style="120"/>
    <col min="7681" max="7681" width="9.375" style="120" bestFit="1" customWidth="1"/>
    <col min="7682" max="7682" width="11.625" style="120" customWidth="1"/>
    <col min="7683" max="7683" width="23.75" style="120" customWidth="1"/>
    <col min="7684" max="7684" width="20.875" style="120" customWidth="1"/>
    <col min="7685" max="7685" width="11.75" style="120" customWidth="1"/>
    <col min="7686" max="7686" width="12" style="120" bestFit="1" customWidth="1"/>
    <col min="7687" max="7687" width="16.125" style="120" customWidth="1"/>
    <col min="7688" max="7688" width="16" style="120" customWidth="1"/>
    <col min="7689" max="7936" width="9" style="120"/>
    <col min="7937" max="7937" width="9.375" style="120" bestFit="1" customWidth="1"/>
    <col min="7938" max="7938" width="11.625" style="120" customWidth="1"/>
    <col min="7939" max="7939" width="23.75" style="120" customWidth="1"/>
    <col min="7940" max="7940" width="20.875" style="120" customWidth="1"/>
    <col min="7941" max="7941" width="11.75" style="120" customWidth="1"/>
    <col min="7942" max="7942" width="12" style="120" bestFit="1" customWidth="1"/>
    <col min="7943" max="7943" width="16.125" style="120" customWidth="1"/>
    <col min="7944" max="7944" width="16" style="120" customWidth="1"/>
    <col min="7945" max="8192" width="9" style="120"/>
    <col min="8193" max="8193" width="9.375" style="120" bestFit="1" customWidth="1"/>
    <col min="8194" max="8194" width="11.625" style="120" customWidth="1"/>
    <col min="8195" max="8195" width="23.75" style="120" customWidth="1"/>
    <col min="8196" max="8196" width="20.875" style="120" customWidth="1"/>
    <col min="8197" max="8197" width="11.75" style="120" customWidth="1"/>
    <col min="8198" max="8198" width="12" style="120" bestFit="1" customWidth="1"/>
    <col min="8199" max="8199" width="16.125" style="120" customWidth="1"/>
    <col min="8200" max="8200" width="16" style="120" customWidth="1"/>
    <col min="8201" max="8448" width="9" style="120"/>
    <col min="8449" max="8449" width="9.375" style="120" bestFit="1" customWidth="1"/>
    <col min="8450" max="8450" width="11.625" style="120" customWidth="1"/>
    <col min="8451" max="8451" width="23.75" style="120" customWidth="1"/>
    <col min="8452" max="8452" width="20.875" style="120" customWidth="1"/>
    <col min="8453" max="8453" width="11.75" style="120" customWidth="1"/>
    <col min="8454" max="8454" width="12" style="120" bestFit="1" customWidth="1"/>
    <col min="8455" max="8455" width="16.125" style="120" customWidth="1"/>
    <col min="8456" max="8456" width="16" style="120" customWidth="1"/>
    <col min="8457" max="8704" width="9" style="120"/>
    <col min="8705" max="8705" width="9.375" style="120" bestFit="1" customWidth="1"/>
    <col min="8706" max="8706" width="11.625" style="120" customWidth="1"/>
    <col min="8707" max="8707" width="23.75" style="120" customWidth="1"/>
    <col min="8708" max="8708" width="20.875" style="120" customWidth="1"/>
    <col min="8709" max="8709" width="11.75" style="120" customWidth="1"/>
    <col min="8710" max="8710" width="12" style="120" bestFit="1" customWidth="1"/>
    <col min="8711" max="8711" width="16.125" style="120" customWidth="1"/>
    <col min="8712" max="8712" width="16" style="120" customWidth="1"/>
    <col min="8713" max="8960" width="9" style="120"/>
    <col min="8961" max="8961" width="9.375" style="120" bestFit="1" customWidth="1"/>
    <col min="8962" max="8962" width="11.625" style="120" customWidth="1"/>
    <col min="8963" max="8963" width="23.75" style="120" customWidth="1"/>
    <col min="8964" max="8964" width="20.875" style="120" customWidth="1"/>
    <col min="8965" max="8965" width="11.75" style="120" customWidth="1"/>
    <col min="8966" max="8966" width="12" style="120" bestFit="1" customWidth="1"/>
    <col min="8967" max="8967" width="16.125" style="120" customWidth="1"/>
    <col min="8968" max="8968" width="16" style="120" customWidth="1"/>
    <col min="8969" max="9216" width="9" style="120"/>
    <col min="9217" max="9217" width="9.375" style="120" bestFit="1" customWidth="1"/>
    <col min="9218" max="9218" width="11.625" style="120" customWidth="1"/>
    <col min="9219" max="9219" width="23.75" style="120" customWidth="1"/>
    <col min="9220" max="9220" width="20.875" style="120" customWidth="1"/>
    <col min="9221" max="9221" width="11.75" style="120" customWidth="1"/>
    <col min="9222" max="9222" width="12" style="120" bestFit="1" customWidth="1"/>
    <col min="9223" max="9223" width="16.125" style="120" customWidth="1"/>
    <col min="9224" max="9224" width="16" style="120" customWidth="1"/>
    <col min="9225" max="9472" width="9" style="120"/>
    <col min="9473" max="9473" width="9.375" style="120" bestFit="1" customWidth="1"/>
    <col min="9474" max="9474" width="11.625" style="120" customWidth="1"/>
    <col min="9475" max="9475" width="23.75" style="120" customWidth="1"/>
    <col min="9476" max="9476" width="20.875" style="120" customWidth="1"/>
    <col min="9477" max="9477" width="11.75" style="120" customWidth="1"/>
    <col min="9478" max="9478" width="12" style="120" bestFit="1" customWidth="1"/>
    <col min="9479" max="9479" width="16.125" style="120" customWidth="1"/>
    <col min="9480" max="9480" width="16" style="120" customWidth="1"/>
    <col min="9481" max="9728" width="9" style="120"/>
    <col min="9729" max="9729" width="9.375" style="120" bestFit="1" customWidth="1"/>
    <col min="9730" max="9730" width="11.625" style="120" customWidth="1"/>
    <col min="9731" max="9731" width="23.75" style="120" customWidth="1"/>
    <col min="9732" max="9732" width="20.875" style="120" customWidth="1"/>
    <col min="9733" max="9733" width="11.75" style="120" customWidth="1"/>
    <col min="9734" max="9734" width="12" style="120" bestFit="1" customWidth="1"/>
    <col min="9735" max="9735" width="16.125" style="120" customWidth="1"/>
    <col min="9736" max="9736" width="16" style="120" customWidth="1"/>
    <col min="9737" max="9984" width="9" style="120"/>
    <col min="9985" max="9985" width="9.375" style="120" bestFit="1" customWidth="1"/>
    <col min="9986" max="9986" width="11.625" style="120" customWidth="1"/>
    <col min="9987" max="9987" width="23.75" style="120" customWidth="1"/>
    <col min="9988" max="9988" width="20.875" style="120" customWidth="1"/>
    <col min="9989" max="9989" width="11.75" style="120" customWidth="1"/>
    <col min="9990" max="9990" width="12" style="120" bestFit="1" customWidth="1"/>
    <col min="9991" max="9991" width="16.125" style="120" customWidth="1"/>
    <col min="9992" max="9992" width="16" style="120" customWidth="1"/>
    <col min="9993" max="10240" width="9" style="120"/>
    <col min="10241" max="10241" width="9.375" style="120" bestFit="1" customWidth="1"/>
    <col min="10242" max="10242" width="11.625" style="120" customWidth="1"/>
    <col min="10243" max="10243" width="23.75" style="120" customWidth="1"/>
    <col min="10244" max="10244" width="20.875" style="120" customWidth="1"/>
    <col min="10245" max="10245" width="11.75" style="120" customWidth="1"/>
    <col min="10246" max="10246" width="12" style="120" bestFit="1" customWidth="1"/>
    <col min="10247" max="10247" width="16.125" style="120" customWidth="1"/>
    <col min="10248" max="10248" width="16" style="120" customWidth="1"/>
    <col min="10249" max="10496" width="9" style="120"/>
    <col min="10497" max="10497" width="9.375" style="120" bestFit="1" customWidth="1"/>
    <col min="10498" max="10498" width="11.625" style="120" customWidth="1"/>
    <col min="10499" max="10499" width="23.75" style="120" customWidth="1"/>
    <col min="10500" max="10500" width="20.875" style="120" customWidth="1"/>
    <col min="10501" max="10501" width="11.75" style="120" customWidth="1"/>
    <col min="10502" max="10502" width="12" style="120" bestFit="1" customWidth="1"/>
    <col min="10503" max="10503" width="16.125" style="120" customWidth="1"/>
    <col min="10504" max="10504" width="16" style="120" customWidth="1"/>
    <col min="10505" max="10752" width="9" style="120"/>
    <col min="10753" max="10753" width="9.375" style="120" bestFit="1" customWidth="1"/>
    <col min="10754" max="10754" width="11.625" style="120" customWidth="1"/>
    <col min="10755" max="10755" width="23.75" style="120" customWidth="1"/>
    <col min="10756" max="10756" width="20.875" style="120" customWidth="1"/>
    <col min="10757" max="10757" width="11.75" style="120" customWidth="1"/>
    <col min="10758" max="10758" width="12" style="120" bestFit="1" customWidth="1"/>
    <col min="10759" max="10759" width="16.125" style="120" customWidth="1"/>
    <col min="10760" max="10760" width="16" style="120" customWidth="1"/>
    <col min="10761" max="11008" width="9" style="120"/>
    <col min="11009" max="11009" width="9.375" style="120" bestFit="1" customWidth="1"/>
    <col min="11010" max="11010" width="11.625" style="120" customWidth="1"/>
    <col min="11011" max="11011" width="23.75" style="120" customWidth="1"/>
    <col min="11012" max="11012" width="20.875" style="120" customWidth="1"/>
    <col min="11013" max="11013" width="11.75" style="120" customWidth="1"/>
    <col min="11014" max="11014" width="12" style="120" bestFit="1" customWidth="1"/>
    <col min="11015" max="11015" width="16.125" style="120" customWidth="1"/>
    <col min="11016" max="11016" width="16" style="120" customWidth="1"/>
    <col min="11017" max="11264" width="9" style="120"/>
    <col min="11265" max="11265" width="9.375" style="120" bestFit="1" customWidth="1"/>
    <col min="11266" max="11266" width="11.625" style="120" customWidth="1"/>
    <col min="11267" max="11267" width="23.75" style="120" customWidth="1"/>
    <col min="11268" max="11268" width="20.875" style="120" customWidth="1"/>
    <col min="11269" max="11269" width="11.75" style="120" customWidth="1"/>
    <col min="11270" max="11270" width="12" style="120" bestFit="1" customWidth="1"/>
    <col min="11271" max="11271" width="16.125" style="120" customWidth="1"/>
    <col min="11272" max="11272" width="16" style="120" customWidth="1"/>
    <col min="11273" max="11520" width="9" style="120"/>
    <col min="11521" max="11521" width="9.375" style="120" bestFit="1" customWidth="1"/>
    <col min="11522" max="11522" width="11.625" style="120" customWidth="1"/>
    <col min="11523" max="11523" width="23.75" style="120" customWidth="1"/>
    <col min="11524" max="11524" width="20.875" style="120" customWidth="1"/>
    <col min="11525" max="11525" width="11.75" style="120" customWidth="1"/>
    <col min="11526" max="11526" width="12" style="120" bestFit="1" customWidth="1"/>
    <col min="11527" max="11527" width="16.125" style="120" customWidth="1"/>
    <col min="11528" max="11528" width="16" style="120" customWidth="1"/>
    <col min="11529" max="11776" width="9" style="120"/>
    <col min="11777" max="11777" width="9.375" style="120" bestFit="1" customWidth="1"/>
    <col min="11778" max="11778" width="11.625" style="120" customWidth="1"/>
    <col min="11779" max="11779" width="23.75" style="120" customWidth="1"/>
    <col min="11780" max="11780" width="20.875" style="120" customWidth="1"/>
    <col min="11781" max="11781" width="11.75" style="120" customWidth="1"/>
    <col min="11782" max="11782" width="12" style="120" bestFit="1" customWidth="1"/>
    <col min="11783" max="11783" width="16.125" style="120" customWidth="1"/>
    <col min="11784" max="11784" width="16" style="120" customWidth="1"/>
    <col min="11785" max="12032" width="9" style="120"/>
    <col min="12033" max="12033" width="9.375" style="120" bestFit="1" customWidth="1"/>
    <col min="12034" max="12034" width="11.625" style="120" customWidth="1"/>
    <col min="12035" max="12035" width="23.75" style="120" customWidth="1"/>
    <col min="12036" max="12036" width="20.875" style="120" customWidth="1"/>
    <col min="12037" max="12037" width="11.75" style="120" customWidth="1"/>
    <col min="12038" max="12038" width="12" style="120" bestFit="1" customWidth="1"/>
    <col min="12039" max="12039" width="16.125" style="120" customWidth="1"/>
    <col min="12040" max="12040" width="16" style="120" customWidth="1"/>
    <col min="12041" max="12288" width="9" style="120"/>
    <col min="12289" max="12289" width="9.375" style="120" bestFit="1" customWidth="1"/>
    <col min="12290" max="12290" width="11.625" style="120" customWidth="1"/>
    <col min="12291" max="12291" width="23.75" style="120" customWidth="1"/>
    <col min="12292" max="12292" width="20.875" style="120" customWidth="1"/>
    <col min="12293" max="12293" width="11.75" style="120" customWidth="1"/>
    <col min="12294" max="12294" width="12" style="120" bestFit="1" customWidth="1"/>
    <col min="12295" max="12295" width="16.125" style="120" customWidth="1"/>
    <col min="12296" max="12296" width="16" style="120" customWidth="1"/>
    <col min="12297" max="12544" width="9" style="120"/>
    <col min="12545" max="12545" width="9.375" style="120" bestFit="1" customWidth="1"/>
    <col min="12546" max="12546" width="11.625" style="120" customWidth="1"/>
    <col min="12547" max="12547" width="23.75" style="120" customWidth="1"/>
    <col min="12548" max="12548" width="20.875" style="120" customWidth="1"/>
    <col min="12549" max="12549" width="11.75" style="120" customWidth="1"/>
    <col min="12550" max="12550" width="12" style="120" bestFit="1" customWidth="1"/>
    <col min="12551" max="12551" width="16.125" style="120" customWidth="1"/>
    <col min="12552" max="12552" width="16" style="120" customWidth="1"/>
    <col min="12553" max="12800" width="9" style="120"/>
    <col min="12801" max="12801" width="9.375" style="120" bestFit="1" customWidth="1"/>
    <col min="12802" max="12802" width="11.625" style="120" customWidth="1"/>
    <col min="12803" max="12803" width="23.75" style="120" customWidth="1"/>
    <col min="12804" max="12804" width="20.875" style="120" customWidth="1"/>
    <col min="12805" max="12805" width="11.75" style="120" customWidth="1"/>
    <col min="12806" max="12806" width="12" style="120" bestFit="1" customWidth="1"/>
    <col min="12807" max="12807" width="16.125" style="120" customWidth="1"/>
    <col min="12808" max="12808" width="16" style="120" customWidth="1"/>
    <col min="12809" max="13056" width="9" style="120"/>
    <col min="13057" max="13057" width="9.375" style="120" bestFit="1" customWidth="1"/>
    <col min="13058" max="13058" width="11.625" style="120" customWidth="1"/>
    <col min="13059" max="13059" width="23.75" style="120" customWidth="1"/>
    <col min="13060" max="13060" width="20.875" style="120" customWidth="1"/>
    <col min="13061" max="13061" width="11.75" style="120" customWidth="1"/>
    <col min="13062" max="13062" width="12" style="120" bestFit="1" customWidth="1"/>
    <col min="13063" max="13063" width="16.125" style="120" customWidth="1"/>
    <col min="13064" max="13064" width="16" style="120" customWidth="1"/>
    <col min="13065" max="13312" width="9" style="120"/>
    <col min="13313" max="13313" width="9.375" style="120" bestFit="1" customWidth="1"/>
    <col min="13314" max="13314" width="11.625" style="120" customWidth="1"/>
    <col min="13315" max="13315" width="23.75" style="120" customWidth="1"/>
    <col min="13316" max="13316" width="20.875" style="120" customWidth="1"/>
    <col min="13317" max="13317" width="11.75" style="120" customWidth="1"/>
    <col min="13318" max="13318" width="12" style="120" bestFit="1" customWidth="1"/>
    <col min="13319" max="13319" width="16.125" style="120" customWidth="1"/>
    <col min="13320" max="13320" width="16" style="120" customWidth="1"/>
    <col min="13321" max="13568" width="9" style="120"/>
    <col min="13569" max="13569" width="9.375" style="120" bestFit="1" customWidth="1"/>
    <col min="13570" max="13570" width="11.625" style="120" customWidth="1"/>
    <col min="13571" max="13571" width="23.75" style="120" customWidth="1"/>
    <col min="13572" max="13572" width="20.875" style="120" customWidth="1"/>
    <col min="13573" max="13573" width="11.75" style="120" customWidth="1"/>
    <col min="13574" max="13574" width="12" style="120" bestFit="1" customWidth="1"/>
    <col min="13575" max="13575" width="16.125" style="120" customWidth="1"/>
    <col min="13576" max="13576" width="16" style="120" customWidth="1"/>
    <col min="13577" max="13824" width="9" style="120"/>
    <col min="13825" max="13825" width="9.375" style="120" bestFit="1" customWidth="1"/>
    <col min="13826" max="13826" width="11.625" style="120" customWidth="1"/>
    <col min="13827" max="13827" width="23.75" style="120" customWidth="1"/>
    <col min="13828" max="13828" width="20.875" style="120" customWidth="1"/>
    <col min="13829" max="13829" width="11.75" style="120" customWidth="1"/>
    <col min="13830" max="13830" width="12" style="120" bestFit="1" customWidth="1"/>
    <col min="13831" max="13831" width="16.125" style="120" customWidth="1"/>
    <col min="13832" max="13832" width="16" style="120" customWidth="1"/>
    <col min="13833" max="14080" width="9" style="120"/>
    <col min="14081" max="14081" width="9.375" style="120" bestFit="1" customWidth="1"/>
    <col min="14082" max="14082" width="11.625" style="120" customWidth="1"/>
    <col min="14083" max="14083" width="23.75" style="120" customWidth="1"/>
    <col min="14084" max="14084" width="20.875" style="120" customWidth="1"/>
    <col min="14085" max="14085" width="11.75" style="120" customWidth="1"/>
    <col min="14086" max="14086" width="12" style="120" bestFit="1" customWidth="1"/>
    <col min="14087" max="14087" width="16.125" style="120" customWidth="1"/>
    <col min="14088" max="14088" width="16" style="120" customWidth="1"/>
    <col min="14089" max="14336" width="9" style="120"/>
    <col min="14337" max="14337" width="9.375" style="120" bestFit="1" customWidth="1"/>
    <col min="14338" max="14338" width="11.625" style="120" customWidth="1"/>
    <col min="14339" max="14339" width="23.75" style="120" customWidth="1"/>
    <col min="14340" max="14340" width="20.875" style="120" customWidth="1"/>
    <col min="14341" max="14341" width="11.75" style="120" customWidth="1"/>
    <col min="14342" max="14342" width="12" style="120" bestFit="1" customWidth="1"/>
    <col min="14343" max="14343" width="16.125" style="120" customWidth="1"/>
    <col min="14344" max="14344" width="16" style="120" customWidth="1"/>
    <col min="14345" max="14592" width="9" style="120"/>
    <col min="14593" max="14593" width="9.375" style="120" bestFit="1" customWidth="1"/>
    <col min="14594" max="14594" width="11.625" style="120" customWidth="1"/>
    <col min="14595" max="14595" width="23.75" style="120" customWidth="1"/>
    <col min="14596" max="14596" width="20.875" style="120" customWidth="1"/>
    <col min="14597" max="14597" width="11.75" style="120" customWidth="1"/>
    <col min="14598" max="14598" width="12" style="120" bestFit="1" customWidth="1"/>
    <col min="14599" max="14599" width="16.125" style="120" customWidth="1"/>
    <col min="14600" max="14600" width="16" style="120" customWidth="1"/>
    <col min="14601" max="14848" width="9" style="120"/>
    <col min="14849" max="14849" width="9.375" style="120" bestFit="1" customWidth="1"/>
    <col min="14850" max="14850" width="11.625" style="120" customWidth="1"/>
    <col min="14851" max="14851" width="23.75" style="120" customWidth="1"/>
    <col min="14852" max="14852" width="20.875" style="120" customWidth="1"/>
    <col min="14853" max="14853" width="11.75" style="120" customWidth="1"/>
    <col min="14854" max="14854" width="12" style="120" bestFit="1" customWidth="1"/>
    <col min="14855" max="14855" width="16.125" style="120" customWidth="1"/>
    <col min="14856" max="14856" width="16" style="120" customWidth="1"/>
    <col min="14857" max="15104" width="9" style="120"/>
    <col min="15105" max="15105" width="9.375" style="120" bestFit="1" customWidth="1"/>
    <col min="15106" max="15106" width="11.625" style="120" customWidth="1"/>
    <col min="15107" max="15107" width="23.75" style="120" customWidth="1"/>
    <col min="15108" max="15108" width="20.875" style="120" customWidth="1"/>
    <col min="15109" max="15109" width="11.75" style="120" customWidth="1"/>
    <col min="15110" max="15110" width="12" style="120" bestFit="1" customWidth="1"/>
    <col min="15111" max="15111" width="16.125" style="120" customWidth="1"/>
    <col min="15112" max="15112" width="16" style="120" customWidth="1"/>
    <col min="15113" max="15360" width="9" style="120"/>
    <col min="15361" max="15361" width="9.375" style="120" bestFit="1" customWidth="1"/>
    <col min="15362" max="15362" width="11.625" style="120" customWidth="1"/>
    <col min="15363" max="15363" width="23.75" style="120" customWidth="1"/>
    <col min="15364" max="15364" width="20.875" style="120" customWidth="1"/>
    <col min="15365" max="15365" width="11.75" style="120" customWidth="1"/>
    <col min="15366" max="15366" width="12" style="120" bestFit="1" customWidth="1"/>
    <col min="15367" max="15367" width="16.125" style="120" customWidth="1"/>
    <col min="15368" max="15368" width="16" style="120" customWidth="1"/>
    <col min="15369" max="15616" width="9" style="120"/>
    <col min="15617" max="15617" width="9.375" style="120" bestFit="1" customWidth="1"/>
    <col min="15618" max="15618" width="11.625" style="120" customWidth="1"/>
    <col min="15619" max="15619" width="23.75" style="120" customWidth="1"/>
    <col min="15620" max="15620" width="20.875" style="120" customWidth="1"/>
    <col min="15621" max="15621" width="11.75" style="120" customWidth="1"/>
    <col min="15622" max="15622" width="12" style="120" bestFit="1" customWidth="1"/>
    <col min="15623" max="15623" width="16.125" style="120" customWidth="1"/>
    <col min="15624" max="15624" width="16" style="120" customWidth="1"/>
    <col min="15625" max="15872" width="9" style="120"/>
    <col min="15873" max="15873" width="9.375" style="120" bestFit="1" customWidth="1"/>
    <col min="15874" max="15874" width="11.625" style="120" customWidth="1"/>
    <col min="15875" max="15875" width="23.75" style="120" customWidth="1"/>
    <col min="15876" max="15876" width="20.875" style="120" customWidth="1"/>
    <col min="15877" max="15877" width="11.75" style="120" customWidth="1"/>
    <col min="15878" max="15878" width="12" style="120" bestFit="1" customWidth="1"/>
    <col min="15879" max="15879" width="16.125" style="120" customWidth="1"/>
    <col min="15880" max="15880" width="16" style="120" customWidth="1"/>
    <col min="15881" max="16128" width="9" style="120"/>
    <col min="16129" max="16129" width="9.375" style="120" bestFit="1" customWidth="1"/>
    <col min="16130" max="16130" width="11.625" style="120" customWidth="1"/>
    <col min="16131" max="16131" width="23.75" style="120" customWidth="1"/>
    <col min="16132" max="16132" width="20.875" style="120" customWidth="1"/>
    <col min="16133" max="16133" width="11.75" style="120" customWidth="1"/>
    <col min="16134" max="16134" width="12" style="120" bestFit="1" customWidth="1"/>
    <col min="16135" max="16135" width="16.125" style="120" customWidth="1"/>
    <col min="16136" max="16136" width="16" style="120" customWidth="1"/>
    <col min="16137" max="16384" width="9" style="120"/>
  </cols>
  <sheetData>
    <row r="1" spans="1:8" s="105" customFormat="1" x14ac:dyDescent="0.25">
      <c r="A1" s="105" t="s">
        <v>106</v>
      </c>
      <c r="C1" s="106"/>
      <c r="D1" s="106"/>
      <c r="E1" s="106"/>
      <c r="H1" s="105" t="s">
        <v>107</v>
      </c>
    </row>
    <row r="2" spans="1:8" s="105" customFormat="1" ht="21" x14ac:dyDescent="0.25">
      <c r="A2" s="107" t="s">
        <v>0</v>
      </c>
      <c r="B2" s="107"/>
      <c r="C2" s="107"/>
      <c r="D2" s="107"/>
      <c r="E2" s="107"/>
      <c r="F2" s="107"/>
      <c r="G2" s="107"/>
    </row>
    <row r="3" spans="1:8" s="109" customFormat="1" ht="19.5" x14ac:dyDescent="0.25">
      <c r="A3" s="108" t="s">
        <v>108</v>
      </c>
      <c r="B3" s="108"/>
      <c r="C3" s="108"/>
      <c r="D3" s="108"/>
      <c r="E3" s="108"/>
      <c r="F3" s="108"/>
      <c r="G3" s="108"/>
    </row>
    <row r="4" spans="1:8" s="105" customFormat="1" ht="19.5" x14ac:dyDescent="0.25">
      <c r="A4" s="110" t="s">
        <v>109</v>
      </c>
      <c r="B4" s="110"/>
      <c r="C4" s="110"/>
      <c r="D4" s="110"/>
      <c r="E4" s="110"/>
      <c r="F4" s="110"/>
      <c r="G4" s="110"/>
    </row>
    <row r="5" spans="1:8" s="105" customFormat="1" x14ac:dyDescent="0.25">
      <c r="A5" s="111"/>
      <c r="B5" s="111"/>
      <c r="C5" s="112"/>
      <c r="D5" s="112"/>
      <c r="E5" s="113"/>
      <c r="F5" s="113"/>
      <c r="G5" s="114"/>
    </row>
    <row r="6" spans="1:8" s="105" customFormat="1" x14ac:dyDescent="0.25">
      <c r="A6" s="115" t="s">
        <v>7</v>
      </c>
      <c r="B6" s="115" t="s">
        <v>8</v>
      </c>
      <c r="C6" s="116" t="s">
        <v>9</v>
      </c>
      <c r="D6" s="116" t="s">
        <v>10</v>
      </c>
      <c r="E6" s="117" t="s">
        <v>11</v>
      </c>
      <c r="F6" s="117" t="s">
        <v>12</v>
      </c>
      <c r="G6" s="117" t="s">
        <v>13</v>
      </c>
    </row>
    <row r="7" spans="1:8" s="105" customFormat="1" x14ac:dyDescent="0.25">
      <c r="A7" s="105">
        <v>941104</v>
      </c>
      <c r="D7" s="105" t="s">
        <v>110</v>
      </c>
      <c r="E7" s="106"/>
      <c r="F7" s="106"/>
      <c r="G7" s="118">
        <v>0</v>
      </c>
    </row>
    <row r="8" spans="1:8" s="105" customFormat="1" x14ac:dyDescent="0.25">
      <c r="A8" s="105">
        <v>941104</v>
      </c>
      <c r="C8" s="105" t="s">
        <v>111</v>
      </c>
      <c r="D8" s="105" t="s">
        <v>112</v>
      </c>
      <c r="E8" s="106">
        <v>1688</v>
      </c>
      <c r="F8" s="106"/>
      <c r="G8" s="106">
        <f>G7-F8+E8</f>
        <v>1688</v>
      </c>
    </row>
    <row r="9" spans="1:8" s="105" customFormat="1" x14ac:dyDescent="0.25">
      <c r="A9" s="105">
        <v>941118</v>
      </c>
      <c r="C9" s="105" t="s">
        <v>113</v>
      </c>
      <c r="D9" s="105" t="s">
        <v>112</v>
      </c>
      <c r="E9" s="106">
        <v>20000</v>
      </c>
      <c r="F9" s="106"/>
      <c r="G9" s="106">
        <f t="shared" ref="G9:G49" si="0">G8-F9+E9</f>
        <v>21688</v>
      </c>
    </row>
    <row r="10" spans="1:8" s="105" customFormat="1" x14ac:dyDescent="0.25">
      <c r="A10" s="105">
        <v>941221</v>
      </c>
      <c r="C10" s="105" t="s">
        <v>114</v>
      </c>
      <c r="D10" s="105" t="s">
        <v>115</v>
      </c>
      <c r="E10" s="106">
        <v>8</v>
      </c>
      <c r="F10" s="106"/>
      <c r="G10" s="106">
        <f t="shared" si="0"/>
        <v>21696</v>
      </c>
    </row>
    <row r="11" spans="1:8" s="105" customFormat="1" x14ac:dyDescent="0.25">
      <c r="A11" s="105">
        <v>950111</v>
      </c>
      <c r="C11" s="105" t="s">
        <v>116</v>
      </c>
      <c r="D11" s="105" t="s">
        <v>117</v>
      </c>
      <c r="E11" s="106">
        <v>9690</v>
      </c>
      <c r="F11" s="106"/>
      <c r="G11" s="106">
        <f t="shared" si="0"/>
        <v>31386</v>
      </c>
      <c r="H11" s="105" t="s">
        <v>118</v>
      </c>
    </row>
    <row r="12" spans="1:8" s="105" customFormat="1" x14ac:dyDescent="0.25">
      <c r="A12" s="105">
        <v>950621</v>
      </c>
      <c r="C12" s="105" t="s">
        <v>114</v>
      </c>
      <c r="D12" s="105" t="s">
        <v>115</v>
      </c>
      <c r="E12" s="106">
        <v>60</v>
      </c>
      <c r="F12" s="106"/>
      <c r="G12" s="106">
        <f t="shared" si="0"/>
        <v>31446</v>
      </c>
    </row>
    <row r="13" spans="1:8" s="105" customFormat="1" x14ac:dyDescent="0.25">
      <c r="A13" s="105">
        <v>950817</v>
      </c>
      <c r="C13" s="105" t="s">
        <v>116</v>
      </c>
      <c r="D13" s="105" t="s">
        <v>119</v>
      </c>
      <c r="E13" s="106">
        <v>9717</v>
      </c>
      <c r="F13" s="106"/>
      <c r="G13" s="106">
        <f t="shared" si="0"/>
        <v>41163</v>
      </c>
      <c r="H13" s="105" t="s">
        <v>120</v>
      </c>
    </row>
    <row r="14" spans="1:8" s="105" customFormat="1" x14ac:dyDescent="0.25">
      <c r="A14" s="105">
        <v>951122</v>
      </c>
      <c r="C14" s="105" t="s">
        <v>116</v>
      </c>
      <c r="D14" s="105" t="s">
        <v>121</v>
      </c>
      <c r="E14" s="106">
        <v>17150</v>
      </c>
      <c r="F14" s="106"/>
      <c r="G14" s="106">
        <f t="shared" si="0"/>
        <v>58313</v>
      </c>
      <c r="H14" s="105" t="s">
        <v>122</v>
      </c>
    </row>
    <row r="15" spans="1:8" s="105" customFormat="1" x14ac:dyDescent="0.25">
      <c r="A15" s="105">
        <v>951221</v>
      </c>
      <c r="C15" s="105" t="s">
        <v>114</v>
      </c>
      <c r="D15" s="105" t="s">
        <v>115</v>
      </c>
      <c r="E15" s="106">
        <v>82</v>
      </c>
      <c r="F15" s="106"/>
      <c r="G15" s="106">
        <f t="shared" si="0"/>
        <v>58395</v>
      </c>
    </row>
    <row r="16" spans="1:8" s="105" customFormat="1" x14ac:dyDescent="0.25">
      <c r="A16" s="105">
        <v>960323</v>
      </c>
      <c r="C16" s="105" t="s">
        <v>116</v>
      </c>
      <c r="D16" s="105" t="s">
        <v>123</v>
      </c>
      <c r="E16" s="106">
        <v>17150</v>
      </c>
      <c r="F16" s="106"/>
      <c r="G16" s="106">
        <f t="shared" si="0"/>
        <v>75545</v>
      </c>
      <c r="H16" s="105" t="s">
        <v>124</v>
      </c>
    </row>
    <row r="17" spans="1:8" s="105" customFormat="1" x14ac:dyDescent="0.25">
      <c r="A17" s="105">
        <v>960621</v>
      </c>
      <c r="C17" s="105" t="s">
        <v>114</v>
      </c>
      <c r="D17" s="105" t="s">
        <v>115</v>
      </c>
      <c r="E17" s="106">
        <v>133</v>
      </c>
      <c r="F17" s="106"/>
      <c r="G17" s="106">
        <f t="shared" si="0"/>
        <v>75678</v>
      </c>
    </row>
    <row r="18" spans="1:8" s="105" customFormat="1" x14ac:dyDescent="0.25">
      <c r="A18" s="105">
        <v>961023</v>
      </c>
      <c r="C18" s="105" t="s">
        <v>125</v>
      </c>
      <c r="D18" s="105" t="s">
        <v>126</v>
      </c>
      <c r="E18" s="106">
        <v>26060</v>
      </c>
      <c r="F18" s="106"/>
      <c r="G18" s="106">
        <f t="shared" si="0"/>
        <v>101738</v>
      </c>
      <c r="H18" s="105" t="s">
        <v>127</v>
      </c>
    </row>
    <row r="19" spans="1:8" s="105" customFormat="1" x14ac:dyDescent="0.25">
      <c r="A19" s="105">
        <v>961217</v>
      </c>
      <c r="D19" s="105" t="s">
        <v>112</v>
      </c>
      <c r="E19" s="106">
        <v>100000</v>
      </c>
      <c r="F19" s="106"/>
      <c r="G19" s="106">
        <f t="shared" si="0"/>
        <v>201738</v>
      </c>
    </row>
    <row r="20" spans="1:8" s="105" customFormat="1" x14ac:dyDescent="0.25">
      <c r="A20" s="105">
        <v>961221</v>
      </c>
      <c r="C20" s="105" t="s">
        <v>128</v>
      </c>
      <c r="D20" s="105" t="s">
        <v>129</v>
      </c>
      <c r="E20" s="106">
        <v>173</v>
      </c>
      <c r="F20" s="106"/>
      <c r="G20" s="106">
        <f t="shared" si="0"/>
        <v>201911</v>
      </c>
    </row>
    <row r="21" spans="1:8" s="105" customFormat="1" x14ac:dyDescent="0.25">
      <c r="A21" s="105">
        <v>970327</v>
      </c>
      <c r="D21" s="105" t="s">
        <v>130</v>
      </c>
      <c r="E21" s="106"/>
      <c r="F21" s="106">
        <v>100000</v>
      </c>
      <c r="G21" s="106">
        <f t="shared" si="0"/>
        <v>101911</v>
      </c>
    </row>
    <row r="22" spans="1:8" s="105" customFormat="1" x14ac:dyDescent="0.25">
      <c r="A22" s="105">
        <v>970327</v>
      </c>
      <c r="C22" s="105" t="s">
        <v>125</v>
      </c>
      <c r="D22" s="105" t="s">
        <v>131</v>
      </c>
      <c r="E22" s="106">
        <v>26360</v>
      </c>
      <c r="F22" s="106"/>
      <c r="G22" s="106">
        <f t="shared" si="0"/>
        <v>128271</v>
      </c>
      <c r="H22" s="105" t="s">
        <v>132</v>
      </c>
    </row>
    <row r="23" spans="1:8" s="105" customFormat="1" x14ac:dyDescent="0.25">
      <c r="A23" s="105">
        <v>970621</v>
      </c>
      <c r="C23" s="105" t="s">
        <v>128</v>
      </c>
      <c r="D23" s="105" t="s">
        <v>129</v>
      </c>
      <c r="E23" s="106">
        <v>323</v>
      </c>
      <c r="F23" s="106"/>
      <c r="G23" s="106">
        <f t="shared" si="0"/>
        <v>128594</v>
      </c>
    </row>
    <row r="24" spans="1:8" s="105" customFormat="1" x14ac:dyDescent="0.25">
      <c r="A24" s="105">
        <v>971015</v>
      </c>
      <c r="C24" s="105" t="s">
        <v>125</v>
      </c>
      <c r="D24" s="105" t="s">
        <v>133</v>
      </c>
      <c r="E24" s="106">
        <v>30553</v>
      </c>
      <c r="F24" s="106"/>
      <c r="G24" s="106">
        <f t="shared" si="0"/>
        <v>159147</v>
      </c>
      <c r="H24" s="105" t="s">
        <v>134</v>
      </c>
    </row>
    <row r="25" spans="1:8" s="105" customFormat="1" x14ac:dyDescent="0.25">
      <c r="A25" s="105">
        <v>971221</v>
      </c>
      <c r="C25" s="105" t="s">
        <v>128</v>
      </c>
      <c r="D25" s="105" t="s">
        <v>129</v>
      </c>
      <c r="E25" s="106">
        <v>237</v>
      </c>
      <c r="F25" s="106"/>
      <c r="G25" s="106">
        <f t="shared" si="0"/>
        <v>159384</v>
      </c>
    </row>
    <row r="26" spans="1:8" s="105" customFormat="1" x14ac:dyDescent="0.25">
      <c r="A26" s="105">
        <v>980409</v>
      </c>
      <c r="C26" s="105" t="s">
        <v>125</v>
      </c>
      <c r="D26" s="105" t="s">
        <v>135</v>
      </c>
      <c r="E26" s="106">
        <v>29910</v>
      </c>
      <c r="F26" s="106"/>
      <c r="G26" s="106">
        <f t="shared" si="0"/>
        <v>189294</v>
      </c>
      <c r="H26" s="105" t="s">
        <v>136</v>
      </c>
    </row>
    <row r="27" spans="1:8" s="105" customFormat="1" x14ac:dyDescent="0.25">
      <c r="A27" s="105">
        <v>980621</v>
      </c>
      <c r="C27" s="105" t="s">
        <v>128</v>
      </c>
      <c r="D27" s="105" t="s">
        <v>129</v>
      </c>
      <c r="E27" s="106">
        <v>146</v>
      </c>
      <c r="F27" s="106"/>
      <c r="G27" s="106">
        <f t="shared" si="0"/>
        <v>189440</v>
      </c>
    </row>
    <row r="28" spans="1:8" s="105" customFormat="1" x14ac:dyDescent="0.25">
      <c r="A28" s="105">
        <v>981012</v>
      </c>
      <c r="C28" s="105" t="s">
        <v>125</v>
      </c>
      <c r="D28" s="105" t="s">
        <v>135</v>
      </c>
      <c r="E28" s="106">
        <v>32970</v>
      </c>
      <c r="F28" s="106"/>
      <c r="G28" s="106">
        <f t="shared" si="0"/>
        <v>222410</v>
      </c>
      <c r="H28" s="105" t="s">
        <v>137</v>
      </c>
    </row>
    <row r="29" spans="1:8" s="105" customFormat="1" x14ac:dyDescent="0.25">
      <c r="A29" s="105">
        <v>981221</v>
      </c>
      <c r="C29" s="105" t="s">
        <v>129</v>
      </c>
      <c r="D29" s="105" t="s">
        <v>129</v>
      </c>
      <c r="E29" s="106">
        <v>152</v>
      </c>
      <c r="F29" s="106"/>
      <c r="G29" s="106">
        <f t="shared" si="0"/>
        <v>222562</v>
      </c>
    </row>
    <row r="30" spans="1:8" s="105" customFormat="1" x14ac:dyDescent="0.25">
      <c r="A30" s="105">
        <v>990413</v>
      </c>
      <c r="C30" s="105" t="s">
        <v>125</v>
      </c>
      <c r="D30" s="105" t="s">
        <v>112</v>
      </c>
      <c r="E30" s="106">
        <v>32600</v>
      </c>
      <c r="F30" s="106"/>
      <c r="G30" s="106">
        <f t="shared" si="0"/>
        <v>255162</v>
      </c>
      <c r="H30" s="105" t="s">
        <v>138</v>
      </c>
    </row>
    <row r="31" spans="1:8" s="105" customFormat="1" x14ac:dyDescent="0.25">
      <c r="A31" s="105">
        <v>990601</v>
      </c>
      <c r="D31" s="105" t="s">
        <v>139</v>
      </c>
      <c r="E31" s="106"/>
      <c r="F31" s="106">
        <v>100000</v>
      </c>
      <c r="G31" s="106">
        <f t="shared" si="0"/>
        <v>155162</v>
      </c>
    </row>
    <row r="32" spans="1:8" s="105" customFormat="1" x14ac:dyDescent="0.25">
      <c r="A32" s="105">
        <v>990621</v>
      </c>
      <c r="C32" s="105" t="s">
        <v>128</v>
      </c>
      <c r="D32" s="105" t="s">
        <v>129</v>
      </c>
      <c r="E32" s="106">
        <v>167</v>
      </c>
      <c r="F32" s="106"/>
      <c r="G32" s="106">
        <f t="shared" si="0"/>
        <v>155329</v>
      </c>
    </row>
    <row r="33" spans="1:8" s="119" customFormat="1" x14ac:dyDescent="0.25">
      <c r="A33" s="105">
        <v>991115</v>
      </c>
      <c r="B33" s="105"/>
      <c r="C33" s="105" t="s">
        <v>140</v>
      </c>
      <c r="D33" s="105" t="s">
        <v>112</v>
      </c>
      <c r="E33" s="106">
        <v>37960</v>
      </c>
      <c r="F33" s="106"/>
      <c r="G33" s="106">
        <f t="shared" si="0"/>
        <v>193289</v>
      </c>
      <c r="H33" s="105" t="s">
        <v>141</v>
      </c>
    </row>
    <row r="34" spans="1:8" s="105" customFormat="1" x14ac:dyDescent="0.25">
      <c r="A34" s="105">
        <v>991122</v>
      </c>
      <c r="C34" s="105" t="s">
        <v>142</v>
      </c>
      <c r="D34" s="105" t="s">
        <v>135</v>
      </c>
      <c r="E34" s="106">
        <v>500</v>
      </c>
      <c r="F34" s="106"/>
      <c r="G34" s="106">
        <f t="shared" si="0"/>
        <v>193789</v>
      </c>
    </row>
    <row r="35" spans="1:8" s="105" customFormat="1" x14ac:dyDescent="0.25">
      <c r="A35" s="105">
        <v>991221</v>
      </c>
      <c r="C35" s="105" t="s">
        <v>128</v>
      </c>
      <c r="D35" s="105" t="s">
        <v>129</v>
      </c>
      <c r="E35" s="106">
        <v>152</v>
      </c>
      <c r="F35" s="106"/>
      <c r="G35" s="106">
        <f t="shared" si="0"/>
        <v>193941</v>
      </c>
    </row>
    <row r="36" spans="1:8" s="105" customFormat="1" x14ac:dyDescent="0.25">
      <c r="A36" s="105">
        <v>1000401</v>
      </c>
      <c r="C36" s="105" t="s">
        <v>125</v>
      </c>
      <c r="D36" s="105" t="s">
        <v>135</v>
      </c>
      <c r="E36" s="106">
        <v>38360</v>
      </c>
      <c r="F36" s="106"/>
      <c r="G36" s="106">
        <f t="shared" si="0"/>
        <v>232301</v>
      </c>
      <c r="H36" s="105" t="s">
        <v>143</v>
      </c>
    </row>
    <row r="37" spans="1:8" s="105" customFormat="1" x14ac:dyDescent="0.25">
      <c r="A37" s="105">
        <v>1000621</v>
      </c>
      <c r="C37" s="105" t="s">
        <v>128</v>
      </c>
      <c r="D37" s="105" t="s">
        <v>129</v>
      </c>
      <c r="E37" s="106">
        <v>244</v>
      </c>
      <c r="F37" s="106"/>
      <c r="G37" s="106">
        <f t="shared" si="0"/>
        <v>232545</v>
      </c>
    </row>
    <row r="38" spans="1:8" x14ac:dyDescent="0.25">
      <c r="A38" s="105">
        <v>1000727</v>
      </c>
      <c r="B38" s="105"/>
      <c r="C38" s="105" t="s">
        <v>144</v>
      </c>
      <c r="D38" s="105" t="s">
        <v>130</v>
      </c>
      <c r="E38" s="106"/>
      <c r="F38" s="106">
        <v>100000</v>
      </c>
      <c r="G38" s="106">
        <f t="shared" si="0"/>
        <v>132545</v>
      </c>
      <c r="H38" s="105"/>
    </row>
    <row r="39" spans="1:8" x14ac:dyDescent="0.25">
      <c r="A39" s="119">
        <v>1001118</v>
      </c>
      <c r="B39" s="119"/>
      <c r="C39" s="119" t="s">
        <v>125</v>
      </c>
      <c r="D39" s="119" t="s">
        <v>135</v>
      </c>
      <c r="E39" s="121">
        <v>42720</v>
      </c>
      <c r="F39" s="121"/>
      <c r="G39" s="106">
        <f t="shared" si="0"/>
        <v>175265</v>
      </c>
      <c r="H39" s="119" t="s">
        <v>145</v>
      </c>
    </row>
    <row r="40" spans="1:8" x14ac:dyDescent="0.25">
      <c r="A40" s="105">
        <v>1001221</v>
      </c>
      <c r="B40" s="105"/>
      <c r="C40" s="105" t="s">
        <v>128</v>
      </c>
      <c r="D40" s="105" t="s">
        <v>129</v>
      </c>
      <c r="E40" s="106">
        <v>214</v>
      </c>
      <c r="F40" s="106"/>
      <c r="G40" s="106">
        <f t="shared" si="0"/>
        <v>175479</v>
      </c>
      <c r="H40" s="105"/>
    </row>
    <row r="41" spans="1:8" x14ac:dyDescent="0.25">
      <c r="A41" s="105">
        <v>1010621</v>
      </c>
      <c r="B41" s="105"/>
      <c r="C41" s="105" t="s">
        <v>128</v>
      </c>
      <c r="D41" s="105" t="s">
        <v>129</v>
      </c>
      <c r="E41" s="106">
        <v>238</v>
      </c>
      <c r="F41" s="106"/>
      <c r="G41" s="106">
        <f t="shared" si="0"/>
        <v>175717</v>
      </c>
      <c r="H41" s="105" t="s">
        <v>146</v>
      </c>
    </row>
    <row r="42" spans="1:8" x14ac:dyDescent="0.25">
      <c r="A42" s="105">
        <v>1010221</v>
      </c>
      <c r="B42" s="105"/>
      <c r="C42" s="105" t="s">
        <v>128</v>
      </c>
      <c r="D42" s="105" t="s">
        <v>129</v>
      </c>
      <c r="E42" s="106">
        <v>238</v>
      </c>
      <c r="F42" s="106"/>
      <c r="G42" s="106">
        <f t="shared" si="0"/>
        <v>175955</v>
      </c>
      <c r="H42" s="105" t="s">
        <v>147</v>
      </c>
    </row>
    <row r="43" spans="1:8" x14ac:dyDescent="0.25">
      <c r="A43" s="105">
        <v>1020621</v>
      </c>
      <c r="B43" s="105"/>
      <c r="C43" s="120" t="s">
        <v>128</v>
      </c>
      <c r="D43" s="120" t="s">
        <v>129</v>
      </c>
      <c r="E43" s="106">
        <v>237</v>
      </c>
      <c r="F43" s="106"/>
      <c r="G43" s="122">
        <f t="shared" si="0"/>
        <v>176192</v>
      </c>
      <c r="H43" s="105" t="s">
        <v>148</v>
      </c>
    </row>
    <row r="44" spans="1:8" x14ac:dyDescent="0.25">
      <c r="A44" s="105">
        <v>1021221</v>
      </c>
      <c r="B44" s="123" t="s">
        <v>149</v>
      </c>
      <c r="C44" s="120" t="s">
        <v>128</v>
      </c>
      <c r="D44" s="120" t="s">
        <v>129</v>
      </c>
      <c r="E44" s="106">
        <v>239</v>
      </c>
      <c r="F44" s="106"/>
      <c r="G44" s="122">
        <f t="shared" si="0"/>
        <v>176431</v>
      </c>
      <c r="H44" s="105" t="s">
        <v>150</v>
      </c>
    </row>
    <row r="45" spans="1:8" x14ac:dyDescent="0.25">
      <c r="A45" s="124">
        <v>1030621</v>
      </c>
      <c r="B45" s="125"/>
      <c r="C45" s="125" t="s">
        <v>128</v>
      </c>
      <c r="D45" s="125" t="s">
        <v>129</v>
      </c>
      <c r="E45" s="126">
        <v>238</v>
      </c>
      <c r="F45" s="126"/>
      <c r="G45" s="126">
        <f t="shared" si="0"/>
        <v>176669</v>
      </c>
      <c r="H45" s="105" t="s">
        <v>151</v>
      </c>
    </row>
    <row r="46" spans="1:8" x14ac:dyDescent="0.25">
      <c r="A46" s="127" t="s">
        <v>152</v>
      </c>
      <c r="B46" s="128" t="s">
        <v>153</v>
      </c>
      <c r="C46" s="125" t="s">
        <v>154</v>
      </c>
      <c r="D46" s="129" t="s">
        <v>155</v>
      </c>
      <c r="E46" s="126">
        <v>55487</v>
      </c>
      <c r="F46" s="126"/>
      <c r="G46" s="126">
        <f t="shared" si="0"/>
        <v>232156</v>
      </c>
      <c r="H46" s="105" t="s">
        <v>156</v>
      </c>
    </row>
    <row r="47" spans="1:8" x14ac:dyDescent="0.25">
      <c r="A47" s="127" t="s">
        <v>157</v>
      </c>
      <c r="B47" s="128" t="s">
        <v>158</v>
      </c>
      <c r="C47" s="124" t="s">
        <v>159</v>
      </c>
      <c r="D47" s="124" t="s">
        <v>129</v>
      </c>
      <c r="E47" s="126">
        <v>255</v>
      </c>
      <c r="F47" s="126"/>
      <c r="G47" s="126">
        <f t="shared" si="0"/>
        <v>232411</v>
      </c>
      <c r="H47" s="105"/>
    </row>
    <row r="48" spans="1:8" x14ac:dyDescent="0.25">
      <c r="A48" s="127" t="s">
        <v>160</v>
      </c>
      <c r="B48" s="128" t="s">
        <v>161</v>
      </c>
      <c r="C48" s="124" t="s">
        <v>154</v>
      </c>
      <c r="D48" s="130" t="s">
        <v>162</v>
      </c>
      <c r="E48" s="126">
        <v>55887</v>
      </c>
      <c r="F48" s="126"/>
      <c r="G48" s="126">
        <f t="shared" si="0"/>
        <v>288298</v>
      </c>
      <c r="H48" s="105" t="s">
        <v>163</v>
      </c>
    </row>
    <row r="49" spans="1:10" x14ac:dyDescent="0.25">
      <c r="A49" s="127" t="s">
        <v>164</v>
      </c>
      <c r="B49" s="128" t="s">
        <v>165</v>
      </c>
      <c r="C49" s="124" t="s">
        <v>159</v>
      </c>
      <c r="D49" s="124" t="s">
        <v>166</v>
      </c>
      <c r="E49" s="126">
        <v>331</v>
      </c>
      <c r="F49" s="126"/>
      <c r="G49" s="126">
        <f t="shared" si="0"/>
        <v>288629</v>
      </c>
      <c r="H49" s="105"/>
    </row>
    <row r="50" spans="1:10" x14ac:dyDescent="0.25">
      <c r="A50" s="127" t="s">
        <v>167</v>
      </c>
      <c r="B50" s="128" t="s">
        <v>168</v>
      </c>
      <c r="C50" s="124" t="s">
        <v>154</v>
      </c>
      <c r="D50" s="128" t="s">
        <v>169</v>
      </c>
      <c r="E50" s="126">
        <v>56347</v>
      </c>
      <c r="F50" s="126"/>
      <c r="G50" s="126">
        <f t="shared" ref="G50:G61" si="1">G49+E50</f>
        <v>344976</v>
      </c>
      <c r="H50" s="105" t="s">
        <v>170</v>
      </c>
    </row>
    <row r="51" spans="1:10" x14ac:dyDescent="0.25">
      <c r="A51" s="127" t="s">
        <v>171</v>
      </c>
      <c r="B51" s="128" t="s">
        <v>172</v>
      </c>
      <c r="C51" s="124" t="s">
        <v>159</v>
      </c>
      <c r="D51" s="124" t="s">
        <v>166</v>
      </c>
      <c r="E51" s="131">
        <v>388</v>
      </c>
      <c r="F51" s="126"/>
      <c r="G51" s="126">
        <f t="shared" si="1"/>
        <v>345364</v>
      </c>
      <c r="H51" s="105"/>
    </row>
    <row r="52" spans="1:10" x14ac:dyDescent="0.25">
      <c r="A52" s="127" t="s">
        <v>173</v>
      </c>
      <c r="B52" s="128" t="s">
        <v>174</v>
      </c>
      <c r="C52" s="124" t="s">
        <v>154</v>
      </c>
      <c r="D52" s="132" t="s">
        <v>175</v>
      </c>
      <c r="E52" s="133">
        <v>57170</v>
      </c>
      <c r="F52" s="126"/>
      <c r="G52" s="126">
        <f t="shared" si="1"/>
        <v>402534</v>
      </c>
      <c r="H52" s="105" t="s">
        <v>176</v>
      </c>
    </row>
    <row r="53" spans="1:10" x14ac:dyDescent="0.25">
      <c r="A53" s="127" t="s">
        <v>177</v>
      </c>
      <c r="B53" s="128" t="s">
        <v>178</v>
      </c>
      <c r="C53" s="124" t="s">
        <v>159</v>
      </c>
      <c r="D53" s="124" t="s">
        <v>166</v>
      </c>
      <c r="E53" s="133">
        <v>405</v>
      </c>
      <c r="F53" s="126"/>
      <c r="G53" s="126">
        <f t="shared" si="1"/>
        <v>402939</v>
      </c>
      <c r="H53" s="105"/>
    </row>
    <row r="54" spans="1:10" x14ac:dyDescent="0.25">
      <c r="A54" s="127" t="s">
        <v>179</v>
      </c>
      <c r="B54" s="128" t="s">
        <v>180</v>
      </c>
      <c r="C54" s="124" t="s">
        <v>154</v>
      </c>
      <c r="D54" s="132" t="s">
        <v>181</v>
      </c>
      <c r="E54" s="126">
        <v>50733</v>
      </c>
      <c r="F54" s="126"/>
      <c r="G54" s="126">
        <f t="shared" si="1"/>
        <v>453672</v>
      </c>
      <c r="H54" s="105" t="s">
        <v>182</v>
      </c>
    </row>
    <row r="55" spans="1:10" x14ac:dyDescent="0.25">
      <c r="A55" s="127" t="s">
        <v>183</v>
      </c>
      <c r="B55" s="128" t="s">
        <v>184</v>
      </c>
      <c r="C55" s="124" t="s">
        <v>159</v>
      </c>
      <c r="D55" s="124" t="s">
        <v>166</v>
      </c>
      <c r="E55" s="126">
        <v>336</v>
      </c>
      <c r="F55" s="126"/>
      <c r="G55" s="126">
        <f t="shared" si="1"/>
        <v>454008</v>
      </c>
      <c r="H55" s="105"/>
    </row>
    <row r="56" spans="1:10" x14ac:dyDescent="0.25">
      <c r="A56" s="127" t="s">
        <v>185</v>
      </c>
      <c r="B56" s="128" t="s">
        <v>186</v>
      </c>
      <c r="C56" s="124" t="s">
        <v>154</v>
      </c>
      <c r="D56" s="132" t="s">
        <v>187</v>
      </c>
      <c r="E56" s="126">
        <v>50777</v>
      </c>
      <c r="F56" s="126"/>
      <c r="G56" s="126">
        <f t="shared" si="1"/>
        <v>504785</v>
      </c>
      <c r="H56" s="105" t="s">
        <v>188</v>
      </c>
    </row>
    <row r="57" spans="1:10" x14ac:dyDescent="0.25">
      <c r="A57" s="127" t="s">
        <v>189</v>
      </c>
      <c r="B57" s="128" t="s">
        <v>190</v>
      </c>
      <c r="C57" s="124" t="s">
        <v>159</v>
      </c>
      <c r="D57" s="124" t="s">
        <v>166</v>
      </c>
      <c r="E57" s="126">
        <v>372</v>
      </c>
      <c r="F57" s="126"/>
      <c r="G57" s="126">
        <f t="shared" si="1"/>
        <v>505157</v>
      </c>
      <c r="H57" s="105"/>
    </row>
    <row r="58" spans="1:10" x14ac:dyDescent="0.25">
      <c r="A58" s="127">
        <v>1061221</v>
      </c>
      <c r="B58" s="128" t="s">
        <v>191</v>
      </c>
      <c r="C58" s="124" t="s">
        <v>159</v>
      </c>
      <c r="D58" s="124" t="s">
        <v>166</v>
      </c>
      <c r="E58" s="126">
        <v>405</v>
      </c>
      <c r="F58" s="126"/>
      <c r="G58" s="126">
        <f t="shared" si="1"/>
        <v>505562</v>
      </c>
      <c r="H58" s="105"/>
    </row>
    <row r="59" spans="1:10" x14ac:dyDescent="0.25">
      <c r="A59" s="127">
        <v>1070118</v>
      </c>
      <c r="B59" s="134" t="s">
        <v>192</v>
      </c>
      <c r="C59" s="124" t="s">
        <v>154</v>
      </c>
      <c r="D59" s="132" t="s">
        <v>193</v>
      </c>
      <c r="E59" s="126">
        <v>45990</v>
      </c>
      <c r="F59" s="126"/>
      <c r="G59" s="126">
        <f t="shared" si="1"/>
        <v>551552</v>
      </c>
      <c r="H59" s="105" t="s">
        <v>194</v>
      </c>
    </row>
    <row r="60" spans="1:10" x14ac:dyDescent="0.25">
      <c r="A60" s="127">
        <v>1070607</v>
      </c>
      <c r="B60" s="128" t="s">
        <v>195</v>
      </c>
      <c r="C60" s="128" t="s">
        <v>154</v>
      </c>
      <c r="D60" s="132" t="s">
        <v>196</v>
      </c>
      <c r="E60" s="126">
        <v>46290</v>
      </c>
      <c r="F60" s="126"/>
      <c r="G60" s="126">
        <f t="shared" si="1"/>
        <v>597842</v>
      </c>
      <c r="H60" s="105" t="s">
        <v>197</v>
      </c>
    </row>
    <row r="61" spans="1:10" x14ac:dyDescent="0.25">
      <c r="A61" s="127">
        <v>1070621</v>
      </c>
      <c r="B61" s="128" t="s">
        <v>198</v>
      </c>
      <c r="C61" s="124" t="s">
        <v>159</v>
      </c>
      <c r="D61" s="124" t="s">
        <v>166</v>
      </c>
      <c r="E61" s="126">
        <v>437</v>
      </c>
      <c r="F61" s="126"/>
      <c r="G61" s="126">
        <f t="shared" si="1"/>
        <v>598279</v>
      </c>
      <c r="H61" s="105"/>
    </row>
    <row r="62" spans="1:10" x14ac:dyDescent="0.25">
      <c r="A62" s="127">
        <v>1071019</v>
      </c>
      <c r="B62" s="128" t="s">
        <v>199</v>
      </c>
      <c r="C62" s="128" t="s">
        <v>154</v>
      </c>
      <c r="D62" s="132" t="s">
        <v>200</v>
      </c>
      <c r="E62" s="126">
        <v>40670</v>
      </c>
      <c r="F62" s="126"/>
      <c r="G62" s="126">
        <v>638949</v>
      </c>
      <c r="H62" s="105" t="s">
        <v>201</v>
      </c>
    </row>
    <row r="63" spans="1:10" x14ac:dyDescent="0.25">
      <c r="A63" s="127">
        <v>1071221</v>
      </c>
      <c r="B63" s="128" t="s">
        <v>202</v>
      </c>
      <c r="C63" s="128" t="s">
        <v>159</v>
      </c>
      <c r="D63" s="128" t="s">
        <v>166</v>
      </c>
      <c r="E63" s="126">
        <v>491</v>
      </c>
      <c r="F63" s="126"/>
      <c r="G63" s="126">
        <v>639440</v>
      </c>
      <c r="H63" s="105"/>
    </row>
    <row r="64" spans="1:10" x14ac:dyDescent="0.25">
      <c r="A64" s="127">
        <v>1080415</v>
      </c>
      <c r="B64" s="128" t="s">
        <v>203</v>
      </c>
      <c r="C64" s="128" t="s">
        <v>154</v>
      </c>
      <c r="D64" s="132" t="s">
        <v>204</v>
      </c>
      <c r="E64" s="126">
        <v>40400</v>
      </c>
      <c r="F64" s="126"/>
      <c r="G64" s="126">
        <v>679840</v>
      </c>
      <c r="H64" s="105" t="s">
        <v>205</v>
      </c>
      <c r="J64" s="128" t="s">
        <v>206</v>
      </c>
    </row>
    <row r="65" spans="1:8" x14ac:dyDescent="0.25">
      <c r="A65" s="127">
        <v>1080621</v>
      </c>
      <c r="B65" s="128" t="s">
        <v>207</v>
      </c>
      <c r="C65" s="124" t="s">
        <v>159</v>
      </c>
      <c r="D65" s="124" t="s">
        <v>166</v>
      </c>
      <c r="E65" s="126">
        <v>522</v>
      </c>
      <c r="F65" s="126"/>
      <c r="G65" s="126">
        <v>680362</v>
      </c>
      <c r="H65" s="105"/>
    </row>
    <row r="66" spans="1:8" x14ac:dyDescent="0.25">
      <c r="A66" s="127">
        <v>1080710</v>
      </c>
      <c r="B66" s="128" t="s">
        <v>208</v>
      </c>
      <c r="C66" s="128" t="s">
        <v>209</v>
      </c>
      <c r="D66" s="128" t="s">
        <v>210</v>
      </c>
      <c r="E66" s="126"/>
      <c r="F66" s="126">
        <v>300000</v>
      </c>
      <c r="G66" s="126">
        <v>380362</v>
      </c>
      <c r="H66" s="105"/>
    </row>
    <row r="67" spans="1:8" x14ac:dyDescent="0.25">
      <c r="A67" s="127">
        <v>1081002</v>
      </c>
      <c r="B67" s="128" t="s">
        <v>211</v>
      </c>
      <c r="C67" s="128" t="s">
        <v>154</v>
      </c>
      <c r="D67" s="132" t="s">
        <v>212</v>
      </c>
      <c r="E67" s="126">
        <v>36410</v>
      </c>
      <c r="F67" s="126"/>
      <c r="G67" s="126">
        <v>416772</v>
      </c>
      <c r="H67" s="105" t="s">
        <v>213</v>
      </c>
    </row>
    <row r="68" spans="1:8" x14ac:dyDescent="0.25">
      <c r="A68" s="120">
        <v>1081025</v>
      </c>
      <c r="B68" s="120" t="s">
        <v>214</v>
      </c>
      <c r="C68" s="120" t="s">
        <v>215</v>
      </c>
      <c r="D68" s="120" t="s">
        <v>216</v>
      </c>
      <c r="E68" s="135"/>
      <c r="F68" s="135">
        <v>200000</v>
      </c>
      <c r="G68" s="135">
        <v>216772</v>
      </c>
      <c r="H68" s="105"/>
    </row>
    <row r="69" spans="1:8" x14ac:dyDescent="0.25">
      <c r="A69" s="120">
        <v>1081221</v>
      </c>
      <c r="B69" s="120" t="s">
        <v>217</v>
      </c>
      <c r="C69" s="120" t="s">
        <v>159</v>
      </c>
      <c r="D69" s="120" t="s">
        <v>166</v>
      </c>
      <c r="E69" s="135">
        <v>293</v>
      </c>
      <c r="F69" s="135"/>
      <c r="G69" s="135">
        <v>217065</v>
      </c>
      <c r="H69" s="105"/>
    </row>
    <row r="70" spans="1:8" x14ac:dyDescent="0.25">
      <c r="A70" s="120">
        <v>1090415</v>
      </c>
      <c r="B70" s="120" t="s">
        <v>218</v>
      </c>
      <c r="C70" s="120" t="s">
        <v>219</v>
      </c>
      <c r="D70" s="120" t="s">
        <v>220</v>
      </c>
      <c r="E70" s="135">
        <v>37180</v>
      </c>
      <c r="F70" s="135"/>
      <c r="G70" s="135">
        <f t="shared" ref="G70:G78" si="2">G69+E70-F70</f>
        <v>254245</v>
      </c>
      <c r="H70" s="105" t="s">
        <v>221</v>
      </c>
    </row>
    <row r="71" spans="1:8" x14ac:dyDescent="0.25">
      <c r="A71" s="120">
        <v>1090621</v>
      </c>
      <c r="B71" s="120" t="str">
        <f>'[1]10910'!B22</f>
        <v>109-10003</v>
      </c>
      <c r="C71" s="120" t="str">
        <f>'[1]10910'!C22</f>
        <v>利息收入</v>
      </c>
      <c r="D71" s="120" t="str">
        <f>'[1]10910'!D22</f>
        <v>存款息</v>
      </c>
      <c r="E71" s="135">
        <v>113</v>
      </c>
      <c r="F71" s="135"/>
      <c r="G71" s="135">
        <f t="shared" si="2"/>
        <v>254358</v>
      </c>
      <c r="H71" s="105"/>
    </row>
    <row r="72" spans="1:8" x14ac:dyDescent="0.25">
      <c r="A72" s="120">
        <v>1091217</v>
      </c>
      <c r="B72" s="120" t="s">
        <v>222</v>
      </c>
      <c r="C72" s="120" t="s">
        <v>219</v>
      </c>
      <c r="D72" s="120" t="s">
        <v>223</v>
      </c>
      <c r="E72" s="135">
        <v>34850</v>
      </c>
      <c r="F72" s="135"/>
      <c r="G72" s="136">
        <f t="shared" si="2"/>
        <v>289208</v>
      </c>
      <c r="H72" s="105" t="s">
        <v>224</v>
      </c>
    </row>
    <row r="73" spans="1:8" x14ac:dyDescent="0.25">
      <c r="A73" s="120">
        <v>1091221</v>
      </c>
      <c r="B73" s="120" t="str">
        <f>'[1]11004'!B128</f>
        <v>109-04016</v>
      </c>
      <c r="C73" s="120" t="str">
        <f>'[1]11004'!C128</f>
        <v>利息收入</v>
      </c>
      <c r="D73" s="120" t="str">
        <f>'[1]11004'!D128</f>
        <v>存款息</v>
      </c>
      <c r="E73" s="122">
        <f>'[1]11004'!F128</f>
        <v>51</v>
      </c>
      <c r="F73" s="135"/>
      <c r="G73" s="136">
        <f t="shared" si="2"/>
        <v>289259</v>
      </c>
      <c r="H73" s="105"/>
    </row>
    <row r="74" spans="1:8" x14ac:dyDescent="0.25">
      <c r="A74" s="120">
        <v>1100326</v>
      </c>
      <c r="B74" s="120" t="str">
        <f>'[1]11004'!B129</f>
        <v>109-04017</v>
      </c>
      <c r="C74" s="120" t="str">
        <f>'[1]11004'!C129</f>
        <v>家長會費收入</v>
      </c>
      <c r="D74" s="120" t="str">
        <f>'[1]11004'!D129</f>
        <v>現金存入</v>
      </c>
      <c r="E74" s="122">
        <f>'[1]11004'!F129</f>
        <v>33950</v>
      </c>
      <c r="F74" s="135"/>
      <c r="G74" s="136">
        <f t="shared" si="2"/>
        <v>323209</v>
      </c>
      <c r="H74" s="105" t="s">
        <v>225</v>
      </c>
    </row>
    <row r="75" spans="1:8" x14ac:dyDescent="0.25">
      <c r="A75" s="120">
        <v>1100422</v>
      </c>
      <c r="B75" s="120" t="str">
        <f>'[1]11004'!B130</f>
        <v>109-04018</v>
      </c>
      <c r="C75" s="120" t="str">
        <f>'[1]11004'!C130</f>
        <v>家長會費收入</v>
      </c>
      <c r="D75" s="120" t="str">
        <f>'[1]11004'!D130</f>
        <v>現金存入</v>
      </c>
      <c r="E75" s="122">
        <f>'[1]11004'!F130</f>
        <v>100</v>
      </c>
      <c r="F75" s="135"/>
      <c r="G75" s="136">
        <f t="shared" si="2"/>
        <v>323309</v>
      </c>
      <c r="H75" s="105" t="s">
        <v>226</v>
      </c>
    </row>
    <row r="76" spans="1:8" x14ac:dyDescent="0.25">
      <c r="A76" s="120">
        <v>1100621</v>
      </c>
      <c r="B76" s="120" t="str">
        <f>'[1]11007'!B113</f>
        <v>109-07017</v>
      </c>
      <c r="C76" s="120" t="str">
        <f>'[1]11007'!C113</f>
        <v>利息收入</v>
      </c>
      <c r="D76" s="120" t="str">
        <f>'[1]11007'!D113</f>
        <v>存款息</v>
      </c>
      <c r="E76" s="122">
        <v>61</v>
      </c>
      <c r="F76" s="135"/>
      <c r="G76" s="136">
        <f t="shared" si="2"/>
        <v>323370</v>
      </c>
      <c r="H76" s="105"/>
    </row>
    <row r="77" spans="1:8" x14ac:dyDescent="0.25">
      <c r="A77" s="120">
        <v>1101208</v>
      </c>
      <c r="B77" s="120" t="str">
        <f>'[2]11011'!B208</f>
        <v>110-11035</v>
      </c>
      <c r="C77" s="120" t="str">
        <f>'[2]11011'!C208</f>
        <v>家長會費轉出</v>
      </c>
      <c r="D77" s="120" t="str">
        <f>'[2]11011'!D208</f>
        <v>轉存基金帳戶</v>
      </c>
      <c r="E77" s="122">
        <f>'[2]11011'!F208</f>
        <v>36680</v>
      </c>
      <c r="F77" s="135"/>
      <c r="G77" s="136">
        <f t="shared" si="2"/>
        <v>360050</v>
      </c>
      <c r="H77" s="105" t="s">
        <v>227</v>
      </c>
    </row>
    <row r="78" spans="1:8" x14ac:dyDescent="0.25">
      <c r="A78" s="120">
        <v>1101221</v>
      </c>
      <c r="B78" s="120" t="str">
        <f>'[2]11012'!B86</f>
        <v>110-12015</v>
      </c>
      <c r="C78" s="120" t="str">
        <f>'[2]11012'!C86</f>
        <v>利息收入</v>
      </c>
      <c r="D78" s="120" t="str">
        <f>'[2]11012'!D86</f>
        <v>存款息</v>
      </c>
      <c r="E78" s="122">
        <f>'[2]11012'!F86</f>
        <v>65</v>
      </c>
      <c r="F78" s="135"/>
      <c r="G78" s="136">
        <f t="shared" si="2"/>
        <v>360115</v>
      </c>
      <c r="H78" s="105"/>
    </row>
    <row r="79" spans="1:8" x14ac:dyDescent="0.25">
      <c r="C79" s="120"/>
      <c r="D79" s="120"/>
      <c r="E79" s="135"/>
      <c r="F79" s="135"/>
      <c r="G79" s="135"/>
      <c r="H79" s="105"/>
    </row>
    <row r="80" spans="1:8" ht="17.25" thickBot="1" x14ac:dyDescent="0.3">
      <c r="A80" s="137"/>
      <c r="B80" s="137"/>
      <c r="C80" s="137"/>
      <c r="D80" s="137"/>
      <c r="E80" s="138">
        <f>SUM(E7:E79)-100000</f>
        <v>1060115</v>
      </c>
      <c r="F80" s="138">
        <f>SUM(F8:F79)-100000</f>
        <v>700000</v>
      </c>
      <c r="G80" s="139">
        <f>G7-F80+E80</f>
        <v>360115</v>
      </c>
    </row>
    <row r="81" spans="1:8" s="140" customFormat="1" ht="12.75" customHeight="1" thickTop="1" x14ac:dyDescent="0.25">
      <c r="A81" s="120"/>
      <c r="B81" s="120"/>
      <c r="C81" s="122"/>
      <c r="D81" s="122"/>
      <c r="E81" s="122"/>
      <c r="F81" s="120"/>
      <c r="G81" s="120"/>
    </row>
    <row r="82" spans="1:8" ht="19.5" x14ac:dyDescent="0.25">
      <c r="B82" s="141" t="s">
        <v>0</v>
      </c>
      <c r="C82" s="141"/>
      <c r="D82" s="141"/>
      <c r="E82" s="141"/>
      <c r="F82" s="141"/>
      <c r="G82" s="141"/>
    </row>
    <row r="83" spans="1:8" ht="19.5" x14ac:dyDescent="0.25">
      <c r="B83" s="142" t="s">
        <v>228</v>
      </c>
      <c r="C83" s="142"/>
      <c r="D83" s="142"/>
      <c r="E83" s="142"/>
      <c r="F83" s="142"/>
      <c r="G83" s="142"/>
    </row>
    <row r="84" spans="1:8" s="147" customFormat="1" x14ac:dyDescent="0.25">
      <c r="A84" s="143" t="s">
        <v>229</v>
      </c>
      <c r="B84" s="144" t="s">
        <v>27</v>
      </c>
      <c r="C84" s="145" t="s">
        <v>230</v>
      </c>
      <c r="D84" s="143" t="s">
        <v>231</v>
      </c>
      <c r="E84" s="143" t="s">
        <v>232</v>
      </c>
      <c r="F84" s="146" t="s">
        <v>233</v>
      </c>
      <c r="G84" s="146"/>
    </row>
    <row r="85" spans="1:8" x14ac:dyDescent="0.25">
      <c r="A85" s="148" t="s">
        <v>234</v>
      </c>
      <c r="C85" s="149">
        <v>0.81</v>
      </c>
      <c r="D85" s="150" t="s">
        <v>235</v>
      </c>
      <c r="E85" s="150" t="s">
        <v>236</v>
      </c>
      <c r="F85" s="151">
        <v>305431</v>
      </c>
      <c r="G85" s="151"/>
    </row>
    <row r="87" spans="1:8" x14ac:dyDescent="0.25">
      <c r="A87" s="152" t="s">
        <v>76</v>
      </c>
      <c r="B87" s="153"/>
      <c r="C87" s="152"/>
      <c r="D87" s="152" t="s">
        <v>77</v>
      </c>
      <c r="E87" s="140"/>
      <c r="F87" s="154" t="s">
        <v>105</v>
      </c>
      <c r="G87" s="155"/>
    </row>
    <row r="88" spans="1:8" x14ac:dyDescent="0.25">
      <c r="A88" s="152"/>
      <c r="B88" s="153"/>
      <c r="C88" s="152"/>
      <c r="D88" s="152"/>
      <c r="E88" s="140"/>
      <c r="F88" s="154"/>
      <c r="G88" s="155"/>
    </row>
    <row r="89" spans="1:8" ht="19.5" x14ac:dyDescent="0.25">
      <c r="B89" s="141" t="s">
        <v>0</v>
      </c>
      <c r="C89" s="141"/>
      <c r="D89" s="141"/>
      <c r="E89" s="141"/>
      <c r="F89" s="141"/>
      <c r="G89" s="141"/>
    </row>
    <row r="90" spans="1:8" ht="19.5" x14ac:dyDescent="0.25">
      <c r="B90" s="142" t="s">
        <v>237</v>
      </c>
      <c r="C90" s="142"/>
      <c r="D90" s="142"/>
      <c r="E90" s="142"/>
      <c r="F90" s="142"/>
      <c r="G90" s="142"/>
    </row>
    <row r="91" spans="1:8" ht="19.5" x14ac:dyDescent="0.25">
      <c r="B91" s="142" t="str">
        <f>A4</f>
        <v>94年11月04日至111年7月31日</v>
      </c>
      <c r="C91" s="142"/>
      <c r="D91" s="142"/>
      <c r="E91" s="142"/>
      <c r="F91" s="142"/>
      <c r="G91" s="142"/>
    </row>
    <row r="92" spans="1:8" ht="19.5" x14ac:dyDescent="0.25">
      <c r="B92" s="156" t="str">
        <f>C8</f>
        <v>捐贈收入</v>
      </c>
      <c r="C92" s="157"/>
      <c r="D92" s="158">
        <f>E8+E9</f>
        <v>21688</v>
      </c>
      <c r="E92" s="157"/>
      <c r="F92" s="159"/>
      <c r="G92" s="160">
        <f>D92/$D$96</f>
        <v>0.32590010218188376</v>
      </c>
    </row>
    <row r="93" spans="1:8" s="140" customFormat="1" ht="19.5" x14ac:dyDescent="0.25">
      <c r="A93" s="120"/>
      <c r="B93" s="161" t="str">
        <f>C10</f>
        <v>利息收入</v>
      </c>
      <c r="C93" s="122"/>
      <c r="D93" s="162">
        <f>E10+E12+E15+E17+E20+E23+E25+E27+E29+E32+E35+E37+E40+E43+E41+E42+E44+E45+E47+E49+E51+E53+E55+E57+E58+E61+E63+E65+E69+E71+E73</f>
        <v>7680</v>
      </c>
      <c r="E93" s="122"/>
      <c r="F93" s="163"/>
      <c r="G93" s="164">
        <f>D93/$D$96</f>
        <v>0.11540542165053795</v>
      </c>
      <c r="H93" s="120"/>
    </row>
    <row r="94" spans="1:8" ht="19.5" x14ac:dyDescent="0.25">
      <c r="B94" s="165" t="str">
        <f>C11</f>
        <v>家長會會費收入</v>
      </c>
      <c r="D94" s="162">
        <f>+E77</f>
        <v>36680</v>
      </c>
      <c r="F94" s="163"/>
      <c r="G94" s="164">
        <f>D94/$D$96</f>
        <v>0.55118110236220474</v>
      </c>
    </row>
    <row r="95" spans="1:8" ht="19.5" x14ac:dyDescent="0.25">
      <c r="B95" s="165" t="str">
        <f>C34</f>
        <v>98(下)市府補助家長費</v>
      </c>
      <c r="D95" s="162">
        <f>E34</f>
        <v>500</v>
      </c>
      <c r="F95" s="163"/>
      <c r="G95" s="164">
        <f>D95/$D$96</f>
        <v>7.513373805373565E-3</v>
      </c>
    </row>
    <row r="96" spans="1:8" ht="17.25" thickBot="1" x14ac:dyDescent="0.3">
      <c r="B96" s="166" t="s">
        <v>238</v>
      </c>
      <c r="C96" s="166"/>
      <c r="D96" s="167">
        <f>SUM(D92:D95)</f>
        <v>66548</v>
      </c>
      <c r="E96" s="166"/>
      <c r="F96" s="166"/>
      <c r="G96" s="168">
        <f>SUM(G92:G95)</f>
        <v>1</v>
      </c>
    </row>
    <row r="97" spans="1:8" ht="17.25" thickTop="1" x14ac:dyDescent="0.25">
      <c r="B97" s="122"/>
      <c r="H97" s="140"/>
    </row>
    <row r="98" spans="1:8" x14ac:dyDescent="0.25">
      <c r="A98" s="140"/>
      <c r="B98" s="152" t="s">
        <v>239</v>
      </c>
      <c r="C98" s="140"/>
      <c r="D98" s="152" t="s">
        <v>77</v>
      </c>
      <c r="E98" s="140"/>
      <c r="F98" s="169"/>
      <c r="G98" s="154" t="s">
        <v>240</v>
      </c>
    </row>
    <row r="99" spans="1:8" x14ac:dyDescent="0.25">
      <c r="B99" s="122"/>
      <c r="E99" s="120"/>
    </row>
    <row r="100" spans="1:8" ht="19.5" x14ac:dyDescent="0.25">
      <c r="B100" s="141" t="s">
        <v>0</v>
      </c>
      <c r="C100" s="141"/>
      <c r="D100" s="141"/>
      <c r="E100" s="141"/>
      <c r="F100" s="141"/>
      <c r="G100" s="141"/>
    </row>
    <row r="101" spans="1:8" ht="19.5" x14ac:dyDescent="0.25">
      <c r="A101" s="163"/>
      <c r="B101" s="142" t="s">
        <v>241</v>
      </c>
      <c r="C101" s="142"/>
      <c r="D101" s="142"/>
      <c r="E101" s="142"/>
      <c r="F101" s="142"/>
      <c r="G101" s="142"/>
    </row>
    <row r="102" spans="1:8" ht="19.5" x14ac:dyDescent="0.25">
      <c r="A102" s="163"/>
      <c r="B102" s="170" t="str">
        <f>A4</f>
        <v>94年11月04日至111年7月31日</v>
      </c>
      <c r="C102" s="170"/>
      <c r="D102" s="170"/>
      <c r="E102" s="170"/>
      <c r="F102" s="170"/>
      <c r="G102" s="170"/>
    </row>
    <row r="103" spans="1:8" ht="19.5" x14ac:dyDescent="0.25">
      <c r="A103" s="163"/>
      <c r="B103" s="171" t="str">
        <f>D31</f>
        <v>現金取款</v>
      </c>
      <c r="D103" s="114">
        <v>100000</v>
      </c>
      <c r="F103" s="157"/>
      <c r="G103" s="160">
        <f>D103/D107</f>
        <v>0.14285714285714285</v>
      </c>
    </row>
    <row r="104" spans="1:8" s="140" customFormat="1" ht="19.5" x14ac:dyDescent="0.25">
      <c r="A104" s="163"/>
      <c r="B104" s="172" t="str">
        <f>C68</f>
        <v>基金轉出</v>
      </c>
      <c r="C104" s="122"/>
      <c r="D104" s="114">
        <f>F68</f>
        <v>200000</v>
      </c>
      <c r="E104" s="122"/>
      <c r="F104" s="173"/>
      <c r="G104" s="174">
        <f>D104/D107</f>
        <v>0.2857142857142857</v>
      </c>
      <c r="H104" s="120"/>
    </row>
    <row r="105" spans="1:8" ht="19.5" x14ac:dyDescent="0.25">
      <c r="B105" s="165" t="s">
        <v>242</v>
      </c>
      <c r="D105" s="162">
        <v>300000</v>
      </c>
      <c r="F105" s="163"/>
      <c r="G105" s="164">
        <f>D105/D107</f>
        <v>0.42857142857142855</v>
      </c>
    </row>
    <row r="106" spans="1:8" ht="19.5" x14ac:dyDescent="0.25">
      <c r="A106" s="163"/>
      <c r="B106" s="171" t="str">
        <f>D38</f>
        <v>轉帳支取(#673-1)</v>
      </c>
      <c r="D106" s="114">
        <v>100000</v>
      </c>
      <c r="F106" s="171"/>
      <c r="G106" s="174">
        <f>D106/D107</f>
        <v>0.14285714285714285</v>
      </c>
    </row>
    <row r="107" spans="1:8" ht="17.25" thickBot="1" x14ac:dyDescent="0.3">
      <c r="B107" s="175" t="s">
        <v>238</v>
      </c>
      <c r="C107" s="176"/>
      <c r="D107" s="177">
        <f>SUM(D103:D106)</f>
        <v>700000</v>
      </c>
      <c r="E107" s="176"/>
      <c r="F107" s="175"/>
      <c r="G107" s="178">
        <f>SUM(G103:G106)</f>
        <v>1</v>
      </c>
    </row>
    <row r="108" spans="1:8" ht="17.25" thickTop="1" x14ac:dyDescent="0.25">
      <c r="F108" s="122"/>
      <c r="H108" s="140"/>
    </row>
    <row r="109" spans="1:8" x14ac:dyDescent="0.25">
      <c r="A109" s="140"/>
      <c r="B109" s="152" t="s">
        <v>239</v>
      </c>
      <c r="C109" s="140"/>
      <c r="D109" s="152" t="s">
        <v>243</v>
      </c>
      <c r="E109" s="140"/>
      <c r="F109" s="140"/>
      <c r="G109" s="154" t="s">
        <v>240</v>
      </c>
    </row>
  </sheetData>
  <mergeCells count="13">
    <mergeCell ref="B102:G102"/>
    <mergeCell ref="F85:G85"/>
    <mergeCell ref="B89:G89"/>
    <mergeCell ref="B90:G90"/>
    <mergeCell ref="B91:G91"/>
    <mergeCell ref="B100:G100"/>
    <mergeCell ref="B101:G101"/>
    <mergeCell ref="A2:G2"/>
    <mergeCell ref="A3:G3"/>
    <mergeCell ref="A4:G4"/>
    <mergeCell ref="B82:G82"/>
    <mergeCell ref="B83:G83"/>
    <mergeCell ref="F84:G84"/>
  </mergeCells>
  <phoneticPr fontId="4" type="noConversion"/>
  <printOptions horizontalCentered="1"/>
  <pageMargins left="0.25" right="0.25" top="0.89" bottom="0.17" header="0.3" footer="0.3"/>
  <pageSetup paperSize="9" scale="41" fitToHeight="0" orientation="portrait" r:id="rId1"/>
  <headerFooter alignWithMargins="0">
    <oddFooter>第 &amp;P 頁，共 &amp;N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封面</vt:lpstr>
      <vt:lpstr>一般帳戶</vt:lpstr>
      <vt:lpstr>基金帳戶</vt:lpstr>
      <vt:lpstr>封面!Print_Area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2022-03-28T08:29:04Z</dcterms:created>
  <dcterms:modified xsi:type="dcterms:W3CDTF">2022-03-28T08:55:12Z</dcterms:modified>
</cp:coreProperties>
</file>